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Stanislav.Dolezal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001" sheetId="3" r:id="rId3"/>
    <sheet name="SO 191" sheetId="4" r:id="rId4"/>
    <sheet name="SO 201" sheetId="5" r:id="rId5"/>
  </sheets>
  <definedNames/>
  <calcPr/>
  <webPublishing/>
</workbook>
</file>

<file path=xl/sharedStrings.xml><?xml version="1.0" encoding="utf-8"?>
<sst xmlns="http://schemas.openxmlformats.org/spreadsheetml/2006/main" count="586" uniqueCount="274">
  <si>
    <t>Soupis objektů s DPH</t>
  </si>
  <si>
    <t>Stavba:121 019 - II/273 Střemy, most ev.č. 273-005 přes potok před obcí Střemy – PD</t>
  </si>
  <si>
    <t>Varianta:ZŘ - Základní řešení</t>
  </si>
  <si>
    <t>Odbytová cena:</t>
  </si>
  <si>
    <t>OC+DPH:</t>
  </si>
  <si>
    <t>Sazba 1</t>
  </si>
  <si>
    <t>Sazba 2</t>
  </si>
  <si>
    <t>Sazba 3</t>
  </si>
  <si>
    <t>Objekt</t>
  </si>
  <si>
    <t>Popis</t>
  </si>
  <si>
    <t>OC</t>
  </si>
  <si>
    <t>DPH</t>
  </si>
  <si>
    <t>OC+DPH</t>
  </si>
  <si>
    <t>Aspe</t>
  </si>
  <si>
    <t>Příloha k formuláři pro ocenění nabídky</t>
  </si>
  <si>
    <t>Stavba</t>
  </si>
  <si>
    <t>číslo a název SO</t>
  </si>
  <si>
    <t>číslo a název rozpočtu:</t>
  </si>
  <si>
    <t>121 019</t>
  </si>
  <si>
    <t>II/273 Střemy, most ev.č. 273-005 přes potok před obcí Střemy – PD</t>
  </si>
  <si>
    <t>SO 000</t>
  </si>
  <si>
    <t>Všeobecné konstrukce a práce</t>
  </si>
  <si>
    <t>Poř.
č.pol.</t>
  </si>
  <si>
    <t>1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</si>
  <si>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</si>
  <si>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</si>
  <si>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</si>
  <si>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</si>
  <si>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</si>
  <si>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</si>
  <si>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</si>
  <si>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</si>
  <si>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</si>
  <si>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2</t>
  </si>
  <si>
    <t>3</t>
  </si>
  <si>
    <t>4</t>
  </si>
  <si>
    <t>5</t>
  </si>
  <si>
    <t>6</t>
  </si>
  <si>
    <t>7</t>
  </si>
  <si>
    <t>8</t>
  </si>
  <si>
    <t>0</t>
  </si>
  <si>
    <t>02910.1</t>
  </si>
  <si>
    <t/>
  </si>
  <si>
    <t>OSTATNÍ POŽADAVKY - ZEMĚMĚŘIČSKÁ MĚŘENÍ
geometrický plán v počtu 10 ks</t>
  </si>
  <si>
    <t xml:space="preserve">KČ        </t>
  </si>
  <si>
    <t>02910.2</t>
  </si>
  <si>
    <t>OSTATNÍ POŽADAVKY - ZEMĚMĚŘIČSKÁ MĚŘENÍ
zaměření skutečného provedení stavby, geodetické práce během výstavby</t>
  </si>
  <si>
    <t>02920</t>
  </si>
  <si>
    <t>OSTATNÍ POŽADAVKY - OCHRANA ŽIVOTNÍHO PROSTŘEDÍ
přenášení mlžů
migrační bariéry
dle požadavku "Biologického průzkumu"</t>
  </si>
  <si>
    <t xml:space="preserve">KPL       </t>
  </si>
  <si>
    <t>029412</t>
  </si>
  <si>
    <t>OSTATNÍ POŽADAVKY - VYPRACOVÁNÍ MOSTNÍHO LISTU</t>
  </si>
  <si>
    <t xml:space="preserve">KUS       </t>
  </si>
  <si>
    <t>02943</t>
  </si>
  <si>
    <t>OSTATNÍ POŽADAVKY - VYPRACOVÁNÍ RDS
vč. potřebných VTD</t>
  </si>
  <si>
    <t>02944</t>
  </si>
  <si>
    <t>OSTAT POŽADAVKY - DOKUMENTACE SKUTEČ PROVEDENÍ V DIGIT FORMĚ
vypracování DSPS - 4 paré pro potřeby objednatele</t>
  </si>
  <si>
    <t>02953</t>
  </si>
  <si>
    <t>OSTATNÍ POŽADAVKY - HLAVNÍ MOSTNÍ PROHLÍDKA</t>
  </si>
  <si>
    <t>02960</t>
  </si>
  <si>
    <t>OSTATNÍ POŽADAVKY - ODBORNÝ DOZOR
zajištění geologa, geotechnika, biologický dozor v průběhu stavby
se souhlasem investora</t>
  </si>
  <si>
    <t>02991</t>
  </si>
  <si>
    <t>OSTATNÍ POŽADAVKY - INFORMAČNÍ TABULE</t>
  </si>
  <si>
    <t>03100</t>
  </si>
  <si>
    <t>ZAŘÍZENÍ STAVENIŠTĚ - ZŘÍZENÍ, PROVOZ, DEMONTÁŽ</t>
  </si>
  <si>
    <t>R03710</t>
  </si>
  <si>
    <t>OPRAVA OBJÍZNÝCH TRAS
Oprava  objízdných tras - frézování krytu vozovky na začátku a konci opravy, spojovací asfaltový postřik, pokládka obrusné vrstvy z ACO 11 v tl. 40 mm, řezání spar v napojení vozovky a jejich utěsnění modifik. asfaltem  
- položka bude čerpána se souhlasem TDS a investora</t>
  </si>
  <si>
    <t xml:space="preserve">M2        </t>
  </si>
  <si>
    <t>C e l k e m</t>
  </si>
  <si>
    <t>SO 001</t>
  </si>
  <si>
    <t>Demolice a bourací práce</t>
  </si>
  <si>
    <t>014101</t>
  </si>
  <si>
    <t>POPLATKY ZA SKLÁDKU
zemina</t>
  </si>
  <si>
    <t xml:space="preserve">M3        </t>
  </si>
  <si>
    <t>dle pol. č. 13173: 414,72=414,720 [A]</t>
  </si>
  <si>
    <t>POPLATKY ZA SKLÁDKU
kámen</t>
  </si>
  <si>
    <t>dle pol. č. 96613: 168,75=168,750 [A]</t>
  </si>
  <si>
    <t>POPLATKY ZA SKLÁDKU
beton</t>
  </si>
  <si>
    <t>dle pol. č. 96616: 25,44=25,440 [A]</t>
  </si>
  <si>
    <t>POPLATKY ZA SKLÁDKU
živice</t>
  </si>
  <si>
    <t>dle pol. č. 11343: 55,23=55,230 [A]</t>
  </si>
  <si>
    <t>Zemní práce</t>
  </si>
  <si>
    <t>11090</t>
  </si>
  <si>
    <t>VŠEOBECNÉ VYKLIZENÍ OSTATNÍCH PLOCH
příprava území pře stavbou</t>
  </si>
  <si>
    <t>11120</t>
  </si>
  <si>
    <t>ODSTRANĚNÍ KŘOVIN
kácení náletových dřevin</t>
  </si>
  <si>
    <t>11201</t>
  </si>
  <si>
    <t>KÁCENÍ STROMŮ D KMENE DO 0,5M S ODSTRANĚNÍM PAŘEZŮ</t>
  </si>
  <si>
    <t>11343</t>
  </si>
  <si>
    <t>ODSTRAN KRYTU ZPEVNĚNÝCH PLOCH S ASFALT POJIVEM VČET PODKLADU</t>
  </si>
  <si>
    <t>mimo most: 115,0*0,45=51,750 [A]
na mostě: 36,0*0,1=3,600 [B]
Celkem: A+B=55,350 [C]</t>
  </si>
  <si>
    <t>11512</t>
  </si>
  <si>
    <t>ČERPÁNÍ VODY DO 1000 L/MIN</t>
  </si>
  <si>
    <t xml:space="preserve">HOD       </t>
  </si>
  <si>
    <t>odhad: 30*8=240,000 [A]</t>
  </si>
  <si>
    <t>11528</t>
  </si>
  <si>
    <t>PŘEV VOD NA POVRCHU POTR DN DO 1600MM NEBO ŽLAB R.O. DO 5,0M
vč. utěsnění na začátku a na konci</t>
  </si>
  <si>
    <t xml:space="preserve">M         </t>
  </si>
  <si>
    <t>13173</t>
  </si>
  <si>
    <t>HLOUBENÍ JAM ZAPAŽ I NEPAŽ TŘ. I</t>
  </si>
  <si>
    <t>40,1m2*9,6m+1,2m2*9,6m+1,9m2*9,6m=414,720 [A]</t>
  </si>
  <si>
    <t>17120</t>
  </si>
  <si>
    <t>ULOŽENÍ SYPANINY DO NÁSYPŮ A NA SKLÁDKY BEZ ZHUTNĚNÍ</t>
  </si>
  <si>
    <t>Základy</t>
  </si>
  <si>
    <t>23217A</t>
  </si>
  <si>
    <t>ŠTĚTOVÉ STĚNY BERANĚNÉ Z KOVOVÝCH DÍLCŮ DOČASNÉ (PLOCHA)</t>
  </si>
  <si>
    <t>2*26,5*10,0=530,000 [A]</t>
  </si>
  <si>
    <t>23717A</t>
  </si>
  <si>
    <t>ODSTRANĚNÍ ŠTĚTOVÝCH STĚN Z KOVOVÝCH DÍLCŮ V PLOŠE</t>
  </si>
  <si>
    <t>Ostatní konstrukce a práce</t>
  </si>
  <si>
    <t>9</t>
  </si>
  <si>
    <t>9115C3</t>
  </si>
  <si>
    <t>SVODIDLO OCEL MOSTNÍ JEDNOSTR, ÚROVEŇ ZADRŽ H2 - DEMONTÁŽ S PŘESUNEM
vč. uložení na skládku a poplatku za skládku</t>
  </si>
  <si>
    <t>18,1+17,8=35,900 [A]</t>
  </si>
  <si>
    <t>911CC3</t>
  </si>
  <si>
    <t xml:space="preserve">SVODIDLO BETON, ÚROVEŇ ZADRŽ H2 VÝŠ 0,8M - DEMONTÁŽ S PŘESUNEM
s odvozem na cstm. Mšeno </t>
  </si>
  <si>
    <t>2*20,3=40,600 [A]</t>
  </si>
  <si>
    <t>96613</t>
  </si>
  <si>
    <t>BOURÁNÍ KONSTRUKCÍ Z KAMENE NA MC
vč. uložení na skládku a poplatku za skládku</t>
  </si>
  <si>
    <t>NK:  4,0m2*6,7=26,800 [A]
Opěry: 7,5m2*6,9m=51,750 [B]
křídla: 2*25,0m2*1,1m=55,000 [C]
římsa: 2*1,1m2*16,0m=35,200 [D]
Celkem: A+B+C+D=168,750 [E]</t>
  </si>
  <si>
    <t>96616</t>
  </si>
  <si>
    <t>BOURÁNÍ KONSTRUKCÍ ZE ŽELEZOBETONU
vč. uložení na skládku a poplatku za skládku</t>
  </si>
  <si>
    <t>římsa: 0,8m2*(15,8+16,0)=25,440 [A]</t>
  </si>
  <si>
    <t>SO 191</t>
  </si>
  <si>
    <t>DIO</t>
  </si>
  <si>
    <t>99999</t>
  </si>
  <si>
    <t>R</t>
  </si>
  <si>
    <t>DIO
- pronájem
- kompletní dopravní opatření při stavbě
- včetně návrhu a projednání dočasného dopravního značení s policií ČR a dopravním úřadem, včetně návrhu značení na objízdných trasách v dostatečném předstihu před zahájením stavby
- kompletní provedení (dopravní značky, směrovací desky, výstražná světla, vodící desky, vodorovné značky vč. Odstranění, atd.)
- včetně nákladů na případné doplnění značení dle aktuálního požadavku Policie ČR
- včetně případného doplnění značek IP22 (viz. vyjádření Policie ČR v dokladové části)
- včetně případného zakrytí (ne pouze přeškrtnutí!) nebo demontáže dočasně zneplatněného značení, včetně zpětného odkrytí a montáže
- včetně nákladů na přesuny dopravního značení dle jednotlivých fází výstavby, resp. dle potřeby
- dopravní značení musí splňovat vnitropodnikové předpisy ŘSD PPK-PRE, PPK-FOL a TP 143
- položka je pouze se souhlasem objednatele!
- bude fakturováno dle skutečnosti</t>
  </si>
  <si>
    <t>SO 201</t>
  </si>
  <si>
    <t>Most ev.č. 2399-1</t>
  </si>
  <si>
    <t>dle pol. č. 26125: 368,0*0,125*0,125*3,14=18,055 [A]
dle pol. č. 12473: 12,42=12,420 [B]
Celkem: A+B=30,475 [C]</t>
  </si>
  <si>
    <t>113765</t>
  </si>
  <si>
    <t>FRÉZOVÁNÍ DRÁŽKY PRŮŘEZU DO 600MM2 V ASFALTOVÉ VOZOVCE</t>
  </si>
  <si>
    <t>podél římsy: 2*3*15,5=93,000 [A]</t>
  </si>
  <si>
    <t>12473</t>
  </si>
  <si>
    <t>VYKOPÁVKY PRO KORYTA VODOTEČÍ TŘ. I
ÚPRAVA KORYTA  - PONECHÁN PŘÍRODNÍ CHARAKTER, ZAKONČENÍ DŘEVĚNÝMI PRAHY</t>
  </si>
  <si>
    <t>18,0*6,9*0,1=12,420 [A]</t>
  </si>
  <si>
    <t>17581</t>
  </si>
  <si>
    <t>OBSYP POTRUBÍ A OBJEKTŮ Z NAKUPOVANÝCH MATERIÁLŮ</t>
  </si>
  <si>
    <t>za opěrou: 16,5m2*9,6m=158,400 [A]</t>
  </si>
  <si>
    <t>21341</t>
  </si>
  <si>
    <t>DRENÁŽNÍ VRSTVY Z PLASTBETONU (PLASTMALTY)
v odvodňovacím proužku</t>
  </si>
  <si>
    <t>2*0,15*0,04*15,5+4*0,4*0,4*0,04=0,212 [A]</t>
  </si>
  <si>
    <t>22118</t>
  </si>
  <si>
    <t>PILOTY BERANĚNÉ DŘEVĚNÉ
DŘEVĚNÝ UKONČOVACÍ PRÁH</t>
  </si>
  <si>
    <t>2*4,9*2,0*0,2=3,920 [A]</t>
  </si>
  <si>
    <t>227831</t>
  </si>
  <si>
    <t>MIKROPILOTY KOMPLET D DO 150MM NA POVRCHU</t>
  </si>
  <si>
    <t>2*23*8,0=368,000 [A]</t>
  </si>
  <si>
    <t>26125</t>
  </si>
  <si>
    <t>VRTY PRO KOTVENÍ, INJEKTÁŽ A MIKROPILOTY NA POVRCHU TŘ. II D DO 300MM</t>
  </si>
  <si>
    <t>272325</t>
  </si>
  <si>
    <t>ZÁKLADY ZE ŽELEZOBETONU DO C30/37</t>
  </si>
  <si>
    <t>2*1,1m2*7,6m=16,720 [A]</t>
  </si>
  <si>
    <t>272365</t>
  </si>
  <si>
    <t>VÝZTUŽ ZÁKLADŮ Z OCELI 10505, B500B</t>
  </si>
  <si>
    <t xml:space="preserve">T         </t>
  </si>
  <si>
    <t>3990,1/1000=3,990 [A]</t>
  </si>
  <si>
    <t>28999R</t>
  </si>
  <si>
    <t>OPLÁŠTĚNÍ (ZPEVNĚNÍ) Z FÓLIE
vč. obsypu</t>
  </si>
  <si>
    <t>2*3,9*9,6=74,880 [A]</t>
  </si>
  <si>
    <t>Svislé konstrukce</t>
  </si>
  <si>
    <t>31717</t>
  </si>
  <si>
    <t>KOVOVÉ KONSTRUKCE PRO KOTVENÍ ŘÍMSY</t>
  </si>
  <si>
    <t xml:space="preserve">KG        </t>
  </si>
  <si>
    <t>2*8*6kg/ks=96,000 [A]</t>
  </si>
  <si>
    <t>317325</t>
  </si>
  <si>
    <t>ŘÍMSY ZE ŽELEZOBETONU DO C30/37</t>
  </si>
  <si>
    <t>2*0,35m2*15,5=10,850 [A]</t>
  </si>
  <si>
    <t>317365</t>
  </si>
  <si>
    <t>VÝZTUŽ ŘÍMS Z OCELI 10505, B500B</t>
  </si>
  <si>
    <t>1150,9/1000=1,151 [A]</t>
  </si>
  <si>
    <t>389325</t>
  </si>
  <si>
    <t>MOSTNÍ RÁMOVÉ KONSTRUKCE ZE ŽELEZOBETONU C30/37
vč. vyznačení letopočtu výstavby vlysem do betonu</t>
  </si>
  <si>
    <t>dřík: (1,7+1,8)m2*7,6=26,600 [A]
křídla: 2*(8,5+8,8)m2*0,55=19,030 [B]
deska: 3,0m2*3,5m+2*(3,0+4,0)/2m2*1,5m=21,000 [C]
Celkem: A+B+C=66,630 [D]</t>
  </si>
  <si>
    <t>389365</t>
  </si>
  <si>
    <t>VÝZTUŽ MOSTNÍ RÁMOVÉ KONSTRUKCE Z OCELI 10505, B500B</t>
  </si>
  <si>
    <t>14301,8/1000=14,302 [A]</t>
  </si>
  <si>
    <t>Vodorovné konstrukce</t>
  </si>
  <si>
    <t>420324</t>
  </si>
  <si>
    <t>PŘECHODOVÉ DESKY MOSTNÍCH OPĚR ZE ŽELEZOBETONU C25/30</t>
  </si>
  <si>
    <t>2*0,9m2*6,4m=11,520 [A]</t>
  </si>
  <si>
    <t>420365</t>
  </si>
  <si>
    <t>VÝZTUŽ PŘECHODOVÝCH DESEK MOSTNÍCH OPĚR Z OCELI 10505, B500B</t>
  </si>
  <si>
    <t>2493,2/1000=2,493 [A]</t>
  </si>
  <si>
    <t>42838</t>
  </si>
  <si>
    <t>KLOUB ZE ŽELEZOBETONU VČET VÝZTUŽE
u přechodové desky</t>
  </si>
  <si>
    <t>u přechodové desky: 2*6,4=12,800 [A]</t>
  </si>
  <si>
    <t>43112</t>
  </si>
  <si>
    <t>SCHODIŠŤ KONSTR Z DÍLCŮ ŽELEZOBETON</t>
  </si>
  <si>
    <t>0,5*0,3*0,75*(13+14)=3,038 [A]</t>
  </si>
  <si>
    <t>451312</t>
  </si>
  <si>
    <t>PODKLADNÍ A VÝPLŇOVÉ VRSTVY Z PROSTÉHO BETONU C12/15</t>
  </si>
  <si>
    <t>pod základ: 2*2,0*7,9*0,15=4,740 [A]
pod přechodovou deskou: 2*3,2*6,5*0,1=4,160 [B]
Celkem: A+B=8,900 [C]</t>
  </si>
  <si>
    <t>45131A</t>
  </si>
  <si>
    <t>PODKLADNÍ A VÝPLŇOVÉ VRSTVY Z PROSTÉHO BETONU C20/25</t>
  </si>
  <si>
    <t>pod dlažbu: 16,3m2*0,15=2,445 [A]
pod schodiště: 2*0,75*0,15*4,5=1,013 [B]
Celkem: A+B=3,458 [C]</t>
  </si>
  <si>
    <t>45852</t>
  </si>
  <si>
    <t>VÝPLŇ ZA OPĚRAMI A ZDMI Z KAMENIVA DRCENÉHO
přechodvý klín</t>
  </si>
  <si>
    <t>2*3,1m2*6,5=40,300 [A]</t>
  </si>
  <si>
    <t>465512</t>
  </si>
  <si>
    <t>DLAŽBY Z LOMOVÉHO KAMENE NA MC</t>
  </si>
  <si>
    <t>16,3m2*0,2=3,260 [A]</t>
  </si>
  <si>
    <t>46731A</t>
  </si>
  <si>
    <t>STUPNĚ A PRAHY VODNÍCH KORYT Z PROSTÉHO BETONU C20/25
ukončující práh dlažby</t>
  </si>
  <si>
    <t>0,5*0,8*(2*0,5+2*1,1)=1,280 [A]</t>
  </si>
  <si>
    <t>Komunikace</t>
  </si>
  <si>
    <t>56333</t>
  </si>
  <si>
    <t>VOZOVKOVÉ VRSTVY ZE ŠTĚRKODRTI TL. DO 150MM</t>
  </si>
  <si>
    <t>mimo most: 2*120,0*1,015=243,600 [A]</t>
  </si>
  <si>
    <t>56334</t>
  </si>
  <si>
    <t>VOZOVKOVÉ VRSTVY ZE ŠTĚRKODRTI TL. DO 200MM
ÚPRAVA SJEZDU POVRCH ZE ŠTĚRKU</t>
  </si>
  <si>
    <t>572214</t>
  </si>
  <si>
    <t>SPOJOVACÍ POSTŘIK Z MODIFIK EMULZE DO 0,5KG/M2</t>
  </si>
  <si>
    <t>mimo most: 2*120,0=240,000 [A]
na mostě: 2*49,0=98,000 [B]
Celkem: A+B=338,000 [C]</t>
  </si>
  <si>
    <t>574B34</t>
  </si>
  <si>
    <t>ASFALTOVÝ BETON PRO OBRUSNÉ VRSTVY MODIFIK ACO 11+, 11S TL. 40MM</t>
  </si>
  <si>
    <t>mimo most: 120,0=120,000 [A]
na mostě: 49,0=49,000 [B]
odpočet odvodňovacího proužku: -2*0,5*15,5=15,500 [C]
Celkem: A+B+C=184,500 [D]</t>
  </si>
  <si>
    <t>574D56</t>
  </si>
  <si>
    <t>ASFALTOVÝ BETON PRO LOŽNÍ VRSTVY MODIFIK ACL 16+, 16S TL. 60MM</t>
  </si>
  <si>
    <t>mimo most: 120,0=120,000 [A]
na mostě: 49,0=49,000 [B]
odpočet odvodňovacího proužku: -2*0,4*15,5=12,400 [C]
Celkem: A+B+C=181,400 [D]</t>
  </si>
  <si>
    <t>574E46</t>
  </si>
  <si>
    <t>ASFALTOVÝ BETON PRO PODKLADNÍ VRSTVY ACP 16+, 16S TL. 50MM</t>
  </si>
  <si>
    <t>mimo most: 120,0=120,000 [A]</t>
  </si>
  <si>
    <t>575A03</t>
  </si>
  <si>
    <t>LITÝ ASFALT MA I (SILNICE, DÁLNICE) 11
odvodňovací proužek</t>
  </si>
  <si>
    <t>2*0,5*15,5*0,03=0,465 [A]
2*0,4*15,5*0,06=0,744 [B]
Celkem: A+B=1,209 [C]</t>
  </si>
  <si>
    <t>57621</t>
  </si>
  <si>
    <t>POSYP KAMENIVEM DRCENÝM 5KG/M2</t>
  </si>
  <si>
    <t>Přidružená stavební výroba</t>
  </si>
  <si>
    <t>711412</t>
  </si>
  <si>
    <t>IZOLACE MOSTOVEK CELOPLOŠNÁ ASFALTOVÝMI PÁSY</t>
  </si>
  <si>
    <t>9,5*7,6=72,200 [A]</t>
  </si>
  <si>
    <t>711432</t>
  </si>
  <si>
    <t>IZOLACE MOSTOVEK POD ŘÍMSOU ASFALTOVÝMI PÁSY</t>
  </si>
  <si>
    <t>2*1,3*7,5=19,500 [A]</t>
  </si>
  <si>
    <t>78382</t>
  </si>
  <si>
    <t>NÁTĚRY BETON KONSTR TYP S2 (OS-B)</t>
  </si>
  <si>
    <t>2*0,5*7,5=7,500 [A]</t>
  </si>
  <si>
    <t>78383</t>
  </si>
  <si>
    <t>NÁTĚRY BETON KONSTR TYP S4 (OS-C)
římsa</t>
  </si>
  <si>
    <t>2*0,4*15,5=12,400 [A]</t>
  </si>
  <si>
    <t xml:space="preserve">Potrubí    </t>
  </si>
  <si>
    <t>87533</t>
  </si>
  <si>
    <t>POTRUBÍ DREN Z TRUB PLAST DN DO 150MM
vč. obetonování drenážním betonem</t>
  </si>
  <si>
    <t>2*6,5+2*0,75=14,500 [A]</t>
  </si>
  <si>
    <t>87634</t>
  </si>
  <si>
    <t>CHRÁNIČKY Z TRUB PLASTOVÝCH DN DO 200MM</t>
  </si>
  <si>
    <t>2*0,5=1,000 [A]</t>
  </si>
  <si>
    <t>Potrubí</t>
  </si>
  <si>
    <t>9112B1</t>
  </si>
  <si>
    <t>ZÁBRADLÍ MOSTNÍ SE SVISLOU VÝPLNÍ - DODÁVKA A MONTÁŽ</t>
  </si>
  <si>
    <t>2*15,5=31,000 [A]</t>
  </si>
  <si>
    <t>91345</t>
  </si>
  <si>
    <t>NIVELAČNÍ ZNAČKY KOVOVÉ</t>
  </si>
  <si>
    <t>2*3+2*2=10,000 [A]</t>
  </si>
  <si>
    <t>91355</t>
  </si>
  <si>
    <t>EVIDENČNÍ ČÍSLO MOSTU</t>
  </si>
  <si>
    <t>915221</t>
  </si>
  <si>
    <t>VODOR DOPRAV ZNAČ PLASTEM STRUKTURÁLNÍ NEHLUČNÉ - DOD A POKLÁDKA</t>
  </si>
  <si>
    <t>2*0,25*25,6=12,800 [A]</t>
  </si>
  <si>
    <t>917223</t>
  </si>
  <si>
    <t>SILNIČNÍ A CHODNÍKOVÉ OBRUBY Z BETONOVÝCH OBRUBNÍKŮ ŠÍŘ 100MM</t>
  </si>
  <si>
    <t>917224</t>
  </si>
  <si>
    <t>SILNIČNÍ A CHODNÍKOVÉ OBRUBY Z BETONOVÝCH OBRUBNÍKŮ ŠÍŘ 150MM</t>
  </si>
  <si>
    <t>2*3,0+2*2,5=11,000 [A]</t>
  </si>
  <si>
    <t>919111</t>
  </si>
  <si>
    <t>ŘEZÁNÍ ASFALTOVÉHO KRYTU VOZOVEK TL DO 50MM</t>
  </si>
  <si>
    <t>řezaná spára ve vozovce: 2*6,5=13,000 [A]
napojení na stávající stav: 5,6+6,3=11,900 [B]
Celkem: A+B=24,900 [C]</t>
  </si>
  <si>
    <t>931315</t>
  </si>
  <si>
    <t>TĚSNĚNÍ DILATAČ SPAR ASF ZÁLIVKOU PRŮŘ DO 600MM2</t>
  </si>
  <si>
    <t>93664</t>
  </si>
  <si>
    <t>MOSTNÍ ODVODŇOVACÍ TRUBKA (POVRCHŮ IZOLACE) Z PLASTU</t>
  </si>
  <si>
    <t>2*2=4,000 [A]</t>
  </si>
</sst>
</file>

<file path=xl/styles.xml><?xml version="1.0" encoding="utf-8"?>
<styleSheet xmlns="http://schemas.openxmlformats.org/spreadsheetml/2006/main">
  <numFmts count="2">
    <numFmt numFmtId="177" formatCode="### ### ### ##0.00"/>
    <numFmt numFmtId="178" formatCode="### ### ### ##0.000"/>
  </numFmts>
  <fonts count="5">
    <font>
      <sz val="10"/>
      <name val="Arial"/>
      <family val="0"/>
    </font>
    <font>
      <b/>
      <sz val="11"/>
      <name val="Arial"/>
      <family val="0"/>
    </font>
    <font>
      <sz val="11"/>
      <name val="Arial"/>
      <family val="0"/>
    </font>
    <font>
      <u val="single"/>
      <sz val="10"/>
      <color rgb="FF0000FF"/>
      <name val="Arial"/>
      <family val="0"/>
    </font>
    <font>
      <b/>
      <sz val="10"/>
      <name val="Arial"/>
      <family val="0"/>
    </font>
  </fonts>
  <fills count="3">
    <fill>
      <patternFill/>
    </fill>
    <fill>
      <patternFill patternType="gray125"/>
    </fill>
    <fill>
      <patternFill patternType="solid">
        <fgColor rgb="FFD3D3D3"/>
        <bgColor indexed="64"/>
      </patternFill>
    </fill>
  </fills>
  <borders count="4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NumberFormat="1" applyFont="1" applyFill="1" applyBorder="1" applyAlignment="1" applyProtection="1">
      <alignment horizontal="center"/>
      <protection/>
    </xf>
    <xf numFmtId="177" fontId="1" fillId="2" borderId="0" xfId="0" applyNumberFormat="1" applyFont="1" applyFill="1" applyBorder="1" applyAlignment="1" applyProtection="1">
      <alignment/>
      <protection/>
    </xf>
    <xf numFmtId="0" fontId="1" fillId="2" borderId="0" xfId="0" applyNumberFormat="1" applyFont="1" applyFill="1" applyBorder="1" applyAlignment="1" applyProtection="1">
      <alignment horizontal="right"/>
      <protection/>
    </xf>
    <xf numFmtId="0" fontId="2" fillId="0" borderId="1" xfId="0" applyNumberFormat="1" applyFont="1" applyFill="1" applyBorder="1" applyAlignment="1" applyProtection="1">
      <alignment horizontal="center" wrapText="1"/>
      <protection/>
    </xf>
    <xf numFmtId="0" fontId="1" fillId="0" borderId="0" xfId="0" applyNumberFormat="1" applyFont="1" applyFill="1" applyBorder="1" applyAlignment="1" applyProtection="1">
      <alignment/>
      <protection/>
    </xf>
    <xf numFmtId="0" fontId="3" fillId="0" borderId="0" xfId="0" applyFont="1"/>
    <xf numFmtId="0" fontId="0" fillId="0" borderId="1" xfId="0" applyNumberFormat="1" applyFont="1" applyFill="1" applyBorder="1" applyAlignment="1" applyProtection="1">
      <alignment wrapText="1"/>
      <protection/>
    </xf>
    <xf numFmtId="0" fontId="4" fillId="0" borderId="0" xfId="0" applyNumberFormat="1" applyFont="1" applyFill="1" applyBorder="1" applyAlignment="1" applyProtection="1">
      <alignment/>
      <protection/>
    </xf>
    <xf numFmtId="178" fontId="0" fillId="0" borderId="1" xfId="0" applyNumberFormat="1" applyFont="1" applyFill="1" applyBorder="1" applyAlignment="1" applyProtection="1">
      <alignment/>
      <protection/>
    </xf>
    <xf numFmtId="0" fontId="4" fillId="0" borderId="2" xfId="0" applyNumberFormat="1" applyFont="1" applyFill="1" applyBorder="1" applyAlignment="1" applyProtection="1">
      <alignment/>
      <protection/>
    </xf>
    <xf numFmtId="177" fontId="0" fillId="0" borderId="3" xfId="0" applyNumberFormat="1" applyBorder="1" applyProtection="1">
      <protection locked="0"/>
    </xf>
    <xf numFmtId="177" fontId="0" fillId="0" borderId="1" xfId="0" applyNumberFormat="1" applyFont="1" applyFill="1" applyBorder="1" applyAlignment="1" applyProtection="1">
      <alignment/>
      <protection/>
    </xf>
    <xf numFmtId="177" fontId="0" fillId="0" borderId="1" xfId="0" applyNumberFormat="1" applyBorder="1" applyProtection="1">
      <protection locked="0"/>
    </xf>
    <xf numFmtId="177" fontId="4" fillId="2" borderId="0" xfId="0" applyNumberFormat="1" applyFont="1" applyFill="1" applyBorder="1" applyAlignment="1" applyProtection="1">
      <alignment/>
      <protection/>
    </xf>
    <xf numFmtId="0" fontId="0" fillId="0" borderId="0" xfId="0" applyNumberFormat="1" applyFont="1" applyFill="1" applyBorder="1" applyAlignment="1" applyProtection="1">
      <alignment wrapText="1" shrinkToFit="1"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"/>
  <sheetViews>
    <sheetView tabSelected="1"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20.7142857142857" customWidth="1"/>
    <col min="2" max="2" width="60.7142857142857" customWidth="1"/>
    <col min="3" max="5" width="24.7142857142857" customWidth="1"/>
  </cols>
  <sheetData>
    <row r="1" spans="1:1" ht="12.75" customHeight="1">
      <c r="A1" s="5" t="s">
        <v>13</v>
      </c>
    </row>
    <row r="3" spans="2:2" ht="12.75" customHeight="1">
      <c r="B3" s="1" t="s">
        <v>0</v>
      </c>
    </row>
    <row r="5" spans="2:2" ht="12.75" customHeight="1">
      <c r="B5" s="2" t="s">
        <v>1</v>
      </c>
    </row>
    <row r="6" spans="2:8" ht="12.75" customHeight="1">
      <c r="B6" t="s">
        <v>2</v>
      </c>
      <c r="G6" t="s">
        <v>5</v>
      </c>
      <c>
        <v>0</v>
      </c>
    </row>
    <row r="7" spans="2:8" ht="12.75" customHeight="1">
      <c r="B7" s="3" t="s">
        <v>3</v>
      </c>
      <c s="2">
        <f>SUM(C11:C14)</f>
      </c>
      <c r="G7" t="s">
        <v>6</v>
      </c>
      <c>
        <v>15</v>
      </c>
    </row>
    <row r="8" spans="2:8" ht="12.75" customHeight="1">
      <c r="B8" s="3" t="s">
        <v>4</v>
      </c>
      <c s="2">
        <f>SUM(E11:E14)</f>
      </c>
      <c r="G8" t="s">
        <v>7</v>
      </c>
      <c>
        <v>21</v>
      </c>
    </row>
    <row r="10" spans="1:5" ht="12.75" customHeight="1">
      <c r="A10" s="4" t="s">
        <v>8</v>
      </c>
      <c s="4" t="s">
        <v>9</v>
      </c>
      <c s="4" t="s">
        <v>10</v>
      </c>
      <c s="4" t="s">
        <v>11</v>
      </c>
      <c s="4" t="s">
        <v>12</v>
      </c>
    </row>
    <row r="11" spans="1:5" ht="12.75" customHeight="1">
      <c r="A11" s="7" t="s">
        <v>20</v>
      </c>
      <c s="7" t="s">
        <v>21</v>
      </c>
      <c s="12">
        <f>'SO 000'!H25</f>
      </c>
      <c s="12">
        <f>'SO 000'!P25</f>
      </c>
      <c s="12">
        <f>C11+D11</f>
      </c>
    </row>
    <row r="12" spans="1:5" ht="12.75" customHeight="1">
      <c r="A12" s="7" t="s">
        <v>69</v>
      </c>
      <c s="7" t="s">
        <v>70</v>
      </c>
      <c s="12">
        <f>'SO 001'!H55</f>
      </c>
      <c s="12">
        <f>'SO 001'!P55</f>
      </c>
      <c s="12">
        <f>C12+D12</f>
      </c>
    </row>
    <row r="13" spans="1:5" ht="12.75" customHeight="1">
      <c r="A13" s="7" t="s">
        <v>123</v>
      </c>
      <c s="7" t="s">
        <v>124</v>
      </c>
      <c s="12">
        <f>'SO 191'!H15</f>
      </c>
      <c s="12">
        <f>'SO 191'!P15</f>
      </c>
      <c s="12">
        <f>C13+D13</f>
      </c>
    </row>
    <row r="14" spans="1:5" ht="12.75" customHeight="1">
      <c r="A14" s="7" t="s">
        <v>128</v>
      </c>
      <c s="7" t="s">
        <v>129</v>
      </c>
      <c s="12">
        <f>'SO 201'!H133</f>
      </c>
      <c s="12">
        <f>'SO 201'!P133</f>
      </c>
      <c s="12">
        <f>C14+D14</f>
      </c>
    </row>
  </sheetData>
  <sheetProtection formatColumns="0"/>
  <hyperlinks>
    <hyperlink ref="A11" location="#'SO 000'!A1" tooltip="Odkaz na stranku objektu [SO 000]" display="SO 000"/>
    <hyperlink ref="A12" location="#'SO 001'!A1" tooltip="Odkaz na stranku objektu [SO 001]" display="SO 001"/>
    <hyperlink ref="A13" location="#'SO 191'!A1" tooltip="Odkaz na stranku objektu [SO 191]" display="SO 191"/>
    <hyperlink ref="A14" location="#'SO 201'!A1" tooltip="Odkaz na stranku objektu [SO 201]" display="SO 201"/>
  </hyperlinks>
  <printOptions/>
  <pageMargins left="0.75" right="0.75" top="1" bottom="1" header="0.5" footer="0.5"/>
  <pageSetup fitToHeight="0" horizontalDpi="300" verticalDpi="300"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</v>
      </c>
      <c s="5" t="s">
        <v>21</v>
      </c>
      <c s="5"/>
    </row>
    <row r="6" spans="1:5" ht="12.75" customHeight="1">
      <c r="A6" t="s">
        <v>17</v>
      </c>
      <c r="C6" s="5" t="s">
        <v>20</v>
      </c>
      <c s="5" t="s">
        <v>21</v>
      </c>
      <c s="5"/>
    </row>
    <row r="7" spans="3:5" ht="12.75" customHeight="1">
      <c r="C7" s="5"/>
      <c s="5"/>
      <c s="5"/>
    </row>
    <row r="8" spans="1:16" ht="12.75" customHeight="1">
      <c r="A8" s="4" t="s">
        <v>22</v>
      </c>
      <c s="4" t="s">
        <v>24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/>
      <c r="O8" t="s">
        <v>32</v>
      </c>
      <c t="s">
        <v>11</v>
      </c>
    </row>
    <row r="9" spans="1:15" ht="28.5">
      <c r="A9" s="4"/>
      <c s="4"/>
      <c s="4"/>
      <c s="4"/>
      <c s="4"/>
      <c s="4"/>
      <c s="4" t="s">
        <v>30</v>
      </c>
      <c s="4" t="s">
        <v>31</v>
      </c>
      <c r="O9" t="s">
        <v>11</v>
      </c>
    </row>
    <row r="10" spans="1:8" ht="14.25">
      <c r="A10" s="4" t="s">
        <v>23</v>
      </c>
      <c s="4" t="s">
        <v>33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</row>
    <row r="11" spans="1:8" ht="12.75" customHeight="1">
      <c r="A11" s="8"/>
      <c s="8"/>
      <c s="8" t="s">
        <v>40</v>
      </c>
      <c s="8" t="s">
        <v>21</v>
      </c>
      <c s="8"/>
      <c s="10"/>
      <c s="8"/>
      <c s="10"/>
    </row>
    <row r="12" spans="1:16" ht="12.75">
      <c r="A12" s="7">
        <v>1</v>
      </c>
      <c s="7" t="s">
        <v>41</v>
      </c>
      <c s="7" t="s">
        <v>42</v>
      </c>
      <c s="7" t="s">
        <v>43</v>
      </c>
      <c s="7" t="s">
        <v>44</v>
      </c>
      <c s="9">
        <v>1</v>
      </c>
      <c s="13"/>
      <c s="12">
        <f>ROUND((G12*F12),2)</f>
      </c>
      <c r="O12">
        <f>rekapitulace!H8</f>
      </c>
      <c>
        <f>O12/100*H12</f>
      </c>
    </row>
    <row r="13" spans="1:16" ht="12.75">
      <c r="A13" s="7">
        <v>2</v>
      </c>
      <c s="7" t="s">
        <v>45</v>
      </c>
      <c s="7" t="s">
        <v>42</v>
      </c>
      <c s="7" t="s">
        <v>46</v>
      </c>
      <c s="7" t="s">
        <v>44</v>
      </c>
      <c s="9">
        <v>1</v>
      </c>
      <c s="13"/>
      <c s="12">
        <f>ROUND((G13*F13),2)</f>
      </c>
      <c r="O13">
        <f>rekapitulace!H8</f>
      </c>
      <c>
        <f>O13/100*H13</f>
      </c>
    </row>
    <row r="14" spans="1:16" ht="12.75">
      <c r="A14" s="7">
        <v>3</v>
      </c>
      <c s="7" t="s">
        <v>47</v>
      </c>
      <c s="7" t="s">
        <v>42</v>
      </c>
      <c s="7" t="s">
        <v>48</v>
      </c>
      <c s="7" t="s">
        <v>49</v>
      </c>
      <c s="9">
        <v>1</v>
      </c>
      <c s="13"/>
      <c s="12">
        <f>ROUND((G14*F14),2)</f>
      </c>
      <c r="O14">
        <f>rekapitulace!H8</f>
      </c>
      <c>
        <f>O14/100*H14</f>
      </c>
    </row>
    <row r="15" spans="1:16" ht="12.75">
      <c r="A15" s="7">
        <v>4</v>
      </c>
      <c s="7" t="s">
        <v>50</v>
      </c>
      <c s="7" t="s">
        <v>42</v>
      </c>
      <c s="7" t="s">
        <v>51</v>
      </c>
      <c s="7" t="s">
        <v>52</v>
      </c>
      <c s="9">
        <v>1</v>
      </c>
      <c s="13"/>
      <c s="12">
        <f>ROUND((G15*F15),2)</f>
      </c>
      <c r="O15">
        <f>rekapitulace!H8</f>
      </c>
      <c>
        <f>O15/100*H15</f>
      </c>
    </row>
    <row r="16" spans="1:16" ht="12.75">
      <c r="A16" s="7">
        <v>5</v>
      </c>
      <c s="7" t="s">
        <v>53</v>
      </c>
      <c s="7" t="s">
        <v>42</v>
      </c>
      <c s="7" t="s">
        <v>54</v>
      </c>
      <c s="7" t="s">
        <v>44</v>
      </c>
      <c s="9">
        <v>1</v>
      </c>
      <c s="13"/>
      <c s="12">
        <f>ROUND((G16*F16),2)</f>
      </c>
      <c r="O16">
        <f>rekapitulace!H8</f>
      </c>
      <c>
        <f>O16/100*H16</f>
      </c>
    </row>
    <row r="17" spans="1:16" ht="12.75">
      <c r="A17" s="7">
        <v>6</v>
      </c>
      <c s="7" t="s">
        <v>55</v>
      </c>
      <c s="7" t="s">
        <v>42</v>
      </c>
      <c s="7" t="s">
        <v>56</v>
      </c>
      <c s="7" t="s">
        <v>44</v>
      </c>
      <c s="9">
        <v>1</v>
      </c>
      <c s="13"/>
      <c s="12">
        <f>ROUND((G17*F17),2)</f>
      </c>
      <c r="O17">
        <f>rekapitulace!H8</f>
      </c>
      <c>
        <f>O17/100*H17</f>
      </c>
    </row>
    <row r="18" spans="1:16" ht="12.75">
      <c r="A18" s="7">
        <v>7</v>
      </c>
      <c s="7" t="s">
        <v>57</v>
      </c>
      <c s="7" t="s">
        <v>42</v>
      </c>
      <c s="7" t="s">
        <v>58</v>
      </c>
      <c s="7" t="s">
        <v>52</v>
      </c>
      <c s="9">
        <v>1</v>
      </c>
      <c s="13"/>
      <c s="12">
        <f>ROUND((G18*F18),2)</f>
      </c>
      <c r="O18">
        <f>rekapitulace!H8</f>
      </c>
      <c>
        <f>O18/100*H18</f>
      </c>
    </row>
    <row r="19" spans="1:16" ht="12.75">
      <c r="A19" s="7">
        <v>8</v>
      </c>
      <c s="7" t="s">
        <v>59</v>
      </c>
      <c s="7" t="s">
        <v>42</v>
      </c>
      <c s="7" t="s">
        <v>60</v>
      </c>
      <c s="7" t="s">
        <v>44</v>
      </c>
      <c s="9">
        <v>1</v>
      </c>
      <c s="13"/>
      <c s="12">
        <f>ROUND((G19*F19),2)</f>
      </c>
      <c r="O19">
        <f>rekapitulace!H8</f>
      </c>
      <c>
        <f>O19/100*H19</f>
      </c>
    </row>
    <row r="20" spans="1:16" ht="12.75">
      <c r="A20" s="7">
        <v>9</v>
      </c>
      <c s="7" t="s">
        <v>61</v>
      </c>
      <c s="7" t="s">
        <v>42</v>
      </c>
      <c s="7" t="s">
        <v>62</v>
      </c>
      <c s="7" t="s">
        <v>52</v>
      </c>
      <c s="9">
        <v>2</v>
      </c>
      <c s="13"/>
      <c s="12">
        <f>ROUND((G20*F20),2)</f>
      </c>
      <c r="O20">
        <f>rekapitulace!H8</f>
      </c>
      <c>
        <f>O20/100*H20</f>
      </c>
    </row>
    <row r="21" spans="1:16" ht="12.75">
      <c r="A21" s="7">
        <v>10</v>
      </c>
      <c s="7" t="s">
        <v>63</v>
      </c>
      <c s="7" t="s">
        <v>42</v>
      </c>
      <c s="7" t="s">
        <v>64</v>
      </c>
      <c s="7" t="s">
        <v>49</v>
      </c>
      <c s="9">
        <v>1</v>
      </c>
      <c s="13"/>
      <c s="12">
        <f>ROUND((G21*F21),2)</f>
      </c>
      <c r="O21">
        <f>rekapitulace!H8</f>
      </c>
      <c>
        <f>O21/100*H21</f>
      </c>
    </row>
    <row r="22" spans="1:16" ht="12.75">
      <c r="A22" s="7">
        <v>11</v>
      </c>
      <c s="7" t="s">
        <v>65</v>
      </c>
      <c s="7" t="s">
        <v>42</v>
      </c>
      <c s="7" t="s">
        <v>66</v>
      </c>
      <c s="7" t="s">
        <v>67</v>
      </c>
      <c s="9">
        <v>765</v>
      </c>
      <c s="13"/>
      <c s="12">
        <f>ROUND((G22*F22),2)</f>
      </c>
      <c r="O22">
        <f>rekapitulace!H8</f>
      </c>
      <c>
        <f>O22/100*H22</f>
      </c>
    </row>
    <row r="23" spans="1:16" ht="12.75" customHeight="1">
      <c r="A23" s="14"/>
      <c s="14"/>
      <c s="14" t="s">
        <v>40</v>
      </c>
      <c s="14" t="s">
        <v>21</v>
      </c>
      <c s="14"/>
      <c s="14"/>
      <c s="14"/>
      <c s="14">
        <f>SUM(H12:H22)</f>
      </c>
      <c r="P23">
        <f>ROUND(SUM(P12:P22),2)</f>
      </c>
    </row>
    <row r="25" spans="1:16" ht="12.75" customHeight="1">
      <c r="A25" s="14"/>
      <c s="14"/>
      <c s="14"/>
      <c s="14" t="s">
        <v>68</v>
      </c>
      <c s="14"/>
      <c s="14"/>
      <c s="14"/>
      <c s="14">
        <f>+H23</f>
      </c>
      <c r="P25">
        <f>+P23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69</v>
      </c>
      <c s="5" t="s">
        <v>70</v>
      </c>
      <c s="5"/>
    </row>
    <row r="6" spans="1:5" ht="12.75" customHeight="1">
      <c r="A6" t="s">
        <v>17</v>
      </c>
      <c r="C6" s="5" t="s">
        <v>69</v>
      </c>
      <c s="5" t="s">
        <v>70</v>
      </c>
      <c s="5"/>
    </row>
    <row r="7" spans="3:5" ht="12.75" customHeight="1">
      <c r="C7" s="5"/>
      <c s="5"/>
      <c s="5"/>
    </row>
    <row r="8" spans="1:16" ht="12.75" customHeight="1">
      <c r="A8" s="4" t="s">
        <v>22</v>
      </c>
      <c s="4" t="s">
        <v>24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/>
      <c r="O8" t="s">
        <v>32</v>
      </c>
      <c t="s">
        <v>11</v>
      </c>
    </row>
    <row r="9" spans="1:15" ht="28.5">
      <c r="A9" s="4"/>
      <c s="4"/>
      <c s="4"/>
      <c s="4"/>
      <c s="4"/>
      <c s="4"/>
      <c s="4" t="s">
        <v>30</v>
      </c>
      <c s="4" t="s">
        <v>31</v>
      </c>
      <c r="O9" t="s">
        <v>11</v>
      </c>
    </row>
    <row r="10" spans="1:8" ht="14.25">
      <c r="A10" s="4" t="s">
        <v>23</v>
      </c>
      <c s="4" t="s">
        <v>33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</row>
    <row r="11" spans="1:8" ht="12.75" customHeight="1">
      <c r="A11" s="8"/>
      <c s="8"/>
      <c s="8" t="s">
        <v>40</v>
      </c>
      <c s="8" t="s">
        <v>21</v>
      </c>
      <c s="8"/>
      <c s="10"/>
      <c s="8"/>
      <c s="10"/>
    </row>
    <row r="12" spans="1:16" ht="12.75">
      <c r="A12" s="7">
        <v>1</v>
      </c>
      <c s="7" t="s">
        <v>71</v>
      </c>
      <c s="7" t="s">
        <v>23</v>
      </c>
      <c s="7" t="s">
        <v>72</v>
      </c>
      <c s="7" t="s">
        <v>73</v>
      </c>
      <c s="9">
        <v>414.72</v>
      </c>
      <c s="13"/>
      <c s="12">
        <f>ROUND((G12*F12),2)</f>
      </c>
      <c r="O12">
        <f>rekapitulace!H8</f>
      </c>
      <c>
        <f>O12/100*H12</f>
      </c>
    </row>
    <row r="13" spans="4:4" ht="63.75">
      <c r="D13" s="15" t="s">
        <v>74</v>
      </c>
    </row>
    <row r="14" spans="1:16" ht="12.75">
      <c r="A14" s="7">
        <v>2</v>
      </c>
      <c s="7" t="s">
        <v>71</v>
      </c>
      <c s="7" t="s">
        <v>33</v>
      </c>
      <c s="7" t="s">
        <v>75</v>
      </c>
      <c s="7" t="s">
        <v>73</v>
      </c>
      <c s="9">
        <v>168.75</v>
      </c>
      <c s="13"/>
      <c s="12">
        <f>ROUND((G14*F14),2)</f>
      </c>
      <c r="O14">
        <f>rekapitulace!H8</f>
      </c>
      <c>
        <f>O14/100*H14</f>
      </c>
    </row>
    <row r="15" spans="4:4" ht="63.75">
      <c r="D15" s="15" t="s">
        <v>76</v>
      </c>
    </row>
    <row r="16" spans="1:16" ht="12.75">
      <c r="A16" s="7">
        <v>3</v>
      </c>
      <c s="7" t="s">
        <v>71</v>
      </c>
      <c s="7" t="s">
        <v>34</v>
      </c>
      <c s="7" t="s">
        <v>77</v>
      </c>
      <c s="7" t="s">
        <v>73</v>
      </c>
      <c s="9">
        <v>25.44</v>
      </c>
      <c s="13"/>
      <c s="12">
        <f>ROUND((G16*F16),2)</f>
      </c>
      <c r="O16">
        <f>rekapitulace!H8</f>
      </c>
      <c>
        <f>O16/100*H16</f>
      </c>
    </row>
    <row r="17" spans="4:4" ht="51">
      <c r="D17" s="15" t="s">
        <v>78</v>
      </c>
    </row>
    <row r="18" spans="1:16" ht="12.75">
      <c r="A18" s="7">
        <v>4</v>
      </c>
      <c s="7" t="s">
        <v>71</v>
      </c>
      <c s="7" t="s">
        <v>35</v>
      </c>
      <c s="7" t="s">
        <v>79</v>
      </c>
      <c s="7" t="s">
        <v>73</v>
      </c>
      <c s="9">
        <v>55.23</v>
      </c>
      <c s="13"/>
      <c s="12">
        <f>ROUND((G18*F18),2)</f>
      </c>
      <c r="O18">
        <f>rekapitulace!H8</f>
      </c>
      <c>
        <f>O18/100*H18</f>
      </c>
    </row>
    <row r="19" spans="4:4" ht="51">
      <c r="D19" s="15" t="s">
        <v>80</v>
      </c>
    </row>
    <row r="20" spans="1:16" ht="12.75" customHeight="1">
      <c r="A20" s="14"/>
      <c s="14"/>
      <c s="14" t="s">
        <v>40</v>
      </c>
      <c s="14" t="s">
        <v>21</v>
      </c>
      <c s="14"/>
      <c s="14"/>
      <c s="14"/>
      <c s="14">
        <f>SUM(H12:H19)</f>
      </c>
      <c r="P20">
        <f>ROUND(SUM(P12:P19),2)</f>
      </c>
    </row>
    <row r="22" spans="1:8" ht="12.75" customHeight="1">
      <c r="A22" s="8"/>
      <c s="8"/>
      <c s="8" t="s">
        <v>23</v>
      </c>
      <c s="8" t="s">
        <v>81</v>
      </c>
      <c s="8"/>
      <c s="10"/>
      <c s="8"/>
      <c s="10"/>
    </row>
    <row r="23" spans="1:16" ht="12.75">
      <c r="A23" s="7">
        <v>5</v>
      </c>
      <c s="7" t="s">
        <v>82</v>
      </c>
      <c s="7" t="s">
        <v>42</v>
      </c>
      <c s="7" t="s">
        <v>83</v>
      </c>
      <c s="7" t="s">
        <v>67</v>
      </c>
      <c s="9">
        <v>100</v>
      </c>
      <c s="13"/>
      <c s="12">
        <f>ROUND((G23*F23),2)</f>
      </c>
      <c r="O23">
        <f>rekapitulace!H8</f>
      </c>
      <c>
        <f>O23/100*H23</f>
      </c>
    </row>
    <row r="24" spans="1:16" ht="12.75">
      <c r="A24" s="7">
        <v>6</v>
      </c>
      <c s="7" t="s">
        <v>84</v>
      </c>
      <c s="7" t="s">
        <v>42</v>
      </c>
      <c s="7" t="s">
        <v>85</v>
      </c>
      <c s="7" t="s">
        <v>67</v>
      </c>
      <c s="9">
        <v>400</v>
      </c>
      <c s="13"/>
      <c s="12">
        <f>ROUND((G24*F24),2)</f>
      </c>
      <c r="O24">
        <f>rekapitulace!H8</f>
      </c>
      <c>
        <f>O24/100*H24</f>
      </c>
    </row>
    <row r="25" spans="1:16" ht="12.75">
      <c r="A25" s="7">
        <v>7</v>
      </c>
      <c s="7" t="s">
        <v>86</v>
      </c>
      <c s="7" t="s">
        <v>42</v>
      </c>
      <c s="7" t="s">
        <v>87</v>
      </c>
      <c s="7" t="s">
        <v>52</v>
      </c>
      <c s="9">
        <v>1</v>
      </c>
      <c s="13"/>
      <c s="12">
        <f>ROUND((G25*F25),2)</f>
      </c>
      <c r="O25">
        <f>rekapitulace!H8</f>
      </c>
      <c>
        <f>O25/100*H25</f>
      </c>
    </row>
    <row r="26" spans="1:16" ht="12.75">
      <c r="A26" s="7">
        <v>8</v>
      </c>
      <c s="7" t="s">
        <v>88</v>
      </c>
      <c s="7" t="s">
        <v>42</v>
      </c>
      <c s="7" t="s">
        <v>89</v>
      </c>
      <c s="7" t="s">
        <v>73</v>
      </c>
      <c s="9">
        <v>55.35</v>
      </c>
      <c s="13"/>
      <c s="12">
        <f>ROUND((G26*F26),2)</f>
      </c>
      <c r="O26">
        <f>rekapitulace!H8</f>
      </c>
      <c>
        <f>O26/100*H26</f>
      </c>
    </row>
    <row r="27" spans="4:4" ht="140.25">
      <c r="D27" s="15" t="s">
        <v>90</v>
      </c>
    </row>
    <row r="28" spans="1:16" ht="12.75">
      <c r="A28" s="7">
        <v>9</v>
      </c>
      <c s="7" t="s">
        <v>91</v>
      </c>
      <c s="7" t="s">
        <v>42</v>
      </c>
      <c s="7" t="s">
        <v>92</v>
      </c>
      <c s="7" t="s">
        <v>93</v>
      </c>
      <c s="9">
        <v>240</v>
      </c>
      <c s="13"/>
      <c s="12">
        <f>ROUND((G28*F28),2)</f>
      </c>
      <c r="O28">
        <f>rekapitulace!H8</f>
      </c>
      <c>
        <f>O28/100*H28</f>
      </c>
    </row>
    <row r="29" spans="4:4" ht="38.25">
      <c r="D29" s="15" t="s">
        <v>94</v>
      </c>
    </row>
    <row r="30" spans="1:16" ht="12.75">
      <c r="A30" s="7">
        <v>10</v>
      </c>
      <c s="7" t="s">
        <v>95</v>
      </c>
      <c s="7" t="s">
        <v>42</v>
      </c>
      <c s="7" t="s">
        <v>96</v>
      </c>
      <c s="7" t="s">
        <v>97</v>
      </c>
      <c s="9">
        <v>27</v>
      </c>
      <c s="13"/>
      <c s="12">
        <f>ROUND((G30*F30),2)</f>
      </c>
      <c r="O30">
        <f>rekapitulace!H8</f>
      </c>
      <c>
        <f>O30/100*H30</f>
      </c>
    </row>
    <row r="31" spans="1:16" ht="12.75">
      <c r="A31" s="7">
        <v>11</v>
      </c>
      <c s="7" t="s">
        <v>98</v>
      </c>
      <c s="7" t="s">
        <v>42</v>
      </c>
      <c s="7" t="s">
        <v>99</v>
      </c>
      <c s="7" t="s">
        <v>73</v>
      </c>
      <c s="9">
        <v>414.72</v>
      </c>
      <c s="13"/>
      <c s="12">
        <f>ROUND((G31*F31),2)</f>
      </c>
      <c r="O31">
        <f>rekapitulace!H8</f>
      </c>
      <c>
        <f>O31/100*H31</f>
      </c>
    </row>
    <row r="32" spans="4:4" ht="76.5">
      <c r="D32" s="15" t="s">
        <v>100</v>
      </c>
    </row>
    <row r="33" spans="1:16" ht="12.75">
      <c r="A33" s="7">
        <v>12</v>
      </c>
      <c s="7" t="s">
        <v>101</v>
      </c>
      <c s="7" t="s">
        <v>42</v>
      </c>
      <c s="7" t="s">
        <v>102</v>
      </c>
      <c s="7" t="s">
        <v>73</v>
      </c>
      <c s="9">
        <v>414.72</v>
      </c>
      <c s="13"/>
      <c s="12">
        <f>ROUND((G33*F33),2)</f>
      </c>
      <c r="O33">
        <f>rekapitulace!H8</f>
      </c>
      <c>
        <f>O33/100*H33</f>
      </c>
    </row>
    <row r="34" spans="4:4" ht="63.75">
      <c r="D34" s="15" t="s">
        <v>74</v>
      </c>
    </row>
    <row r="35" spans="1:16" ht="12.75" customHeight="1">
      <c r="A35" s="14"/>
      <c s="14"/>
      <c s="14" t="s">
        <v>23</v>
      </c>
      <c s="14" t="s">
        <v>81</v>
      </c>
      <c s="14"/>
      <c s="14"/>
      <c s="14"/>
      <c s="14">
        <f>SUM(H23:H34)</f>
      </c>
      <c r="P35">
        <f>ROUND(SUM(P23:P34),2)</f>
      </c>
    </row>
    <row r="37" spans="1:8" ht="12.75" customHeight="1">
      <c r="A37" s="8"/>
      <c s="8"/>
      <c s="8" t="s">
        <v>33</v>
      </c>
      <c s="8" t="s">
        <v>103</v>
      </c>
      <c s="8"/>
      <c s="10"/>
      <c s="8"/>
      <c s="10"/>
    </row>
    <row r="38" spans="1:16" ht="12.75">
      <c r="A38" s="7">
        <v>13</v>
      </c>
      <c s="7" t="s">
        <v>104</v>
      </c>
      <c s="7" t="s">
        <v>42</v>
      </c>
      <c s="7" t="s">
        <v>105</v>
      </c>
      <c s="7" t="s">
        <v>67</v>
      </c>
      <c s="9">
        <v>530</v>
      </c>
      <c s="13"/>
      <c s="12">
        <f>ROUND((G38*F38),2)</f>
      </c>
      <c r="O38">
        <f>rekapitulace!H8</f>
      </c>
      <c>
        <f>O38/100*H38</f>
      </c>
    </row>
    <row r="39" spans="4:4" ht="38.25">
      <c r="D39" s="15" t="s">
        <v>106</v>
      </c>
    </row>
    <row r="40" spans="1:16" ht="12.75">
      <c r="A40" s="7">
        <v>14</v>
      </c>
      <c s="7" t="s">
        <v>107</v>
      </c>
      <c s="7" t="s">
        <v>42</v>
      </c>
      <c s="7" t="s">
        <v>108</v>
      </c>
      <c s="7" t="s">
        <v>67</v>
      </c>
      <c s="9">
        <v>530</v>
      </c>
      <c s="13"/>
      <c s="12">
        <f>ROUND((G40*F40),2)</f>
      </c>
      <c r="O40">
        <f>rekapitulace!H8</f>
      </c>
      <c>
        <f>O40/100*H40</f>
      </c>
    </row>
    <row r="41" spans="4:4" ht="38.25">
      <c r="D41" s="15" t="s">
        <v>106</v>
      </c>
    </row>
    <row r="42" spans="1:16" ht="12.75" customHeight="1">
      <c r="A42" s="14"/>
      <c s="14"/>
      <c s="14" t="s">
        <v>33</v>
      </c>
      <c s="14" t="s">
        <v>103</v>
      </c>
      <c s="14"/>
      <c s="14"/>
      <c s="14"/>
      <c s="14">
        <f>SUM(H38:H41)</f>
      </c>
      <c r="P42">
        <f>ROUND(SUM(P38:P41),2)</f>
      </c>
    </row>
    <row r="44" spans="1:8" ht="12.75" customHeight="1">
      <c r="A44" s="8"/>
      <c s="8"/>
      <c s="8" t="s">
        <v>110</v>
      </c>
      <c s="8" t="s">
        <v>109</v>
      </c>
      <c s="8"/>
      <c s="10"/>
      <c s="8"/>
      <c s="10"/>
    </row>
    <row r="45" spans="1:16" ht="12.75">
      <c r="A45" s="7">
        <v>15</v>
      </c>
      <c s="7" t="s">
        <v>111</v>
      </c>
      <c s="7" t="s">
        <v>42</v>
      </c>
      <c s="7" t="s">
        <v>112</v>
      </c>
      <c s="7" t="s">
        <v>97</v>
      </c>
      <c s="9">
        <v>35.9</v>
      </c>
      <c s="13"/>
      <c s="12">
        <f>ROUND((G45*F45),2)</f>
      </c>
      <c r="O45">
        <f>rekapitulace!H8</f>
      </c>
      <c>
        <f>O45/100*H45</f>
      </c>
    </row>
    <row r="46" spans="4:4" ht="38.25">
      <c r="D46" s="15" t="s">
        <v>113</v>
      </c>
    </row>
    <row r="47" spans="1:16" ht="12.75">
      <c r="A47" s="7">
        <v>16</v>
      </c>
      <c s="7" t="s">
        <v>114</v>
      </c>
      <c s="7" t="s">
        <v>42</v>
      </c>
      <c s="7" t="s">
        <v>115</v>
      </c>
      <c s="7" t="s">
        <v>97</v>
      </c>
      <c s="9">
        <v>40.6</v>
      </c>
      <c s="13"/>
      <c s="12">
        <f>ROUND((G47*F47),2)</f>
      </c>
      <c r="O47">
        <f>rekapitulace!H8</f>
      </c>
      <c>
        <f>O47/100*H47</f>
      </c>
    </row>
    <row r="48" spans="4:4" ht="25.5">
      <c r="D48" s="15" t="s">
        <v>116</v>
      </c>
    </row>
    <row r="49" spans="1:16" ht="12.75">
      <c r="A49" s="7">
        <v>17</v>
      </c>
      <c s="7" t="s">
        <v>117</v>
      </c>
      <c s="7" t="s">
        <v>42</v>
      </c>
      <c s="7" t="s">
        <v>118</v>
      </c>
      <c s="7" t="s">
        <v>73</v>
      </c>
      <c s="9">
        <v>168.75</v>
      </c>
      <c s="13"/>
      <c s="12">
        <f>ROUND((G49*F49),2)</f>
      </c>
      <c r="O49">
        <f>rekapitulace!H8</f>
      </c>
      <c>
        <f>O49/100*H49</f>
      </c>
    </row>
    <row r="50" spans="4:4" ht="255">
      <c r="D50" s="15" t="s">
        <v>119</v>
      </c>
    </row>
    <row r="51" spans="1:16" ht="12.75">
      <c r="A51" s="7">
        <v>18</v>
      </c>
      <c s="7" t="s">
        <v>120</v>
      </c>
      <c s="7" t="s">
        <v>42</v>
      </c>
      <c s="7" t="s">
        <v>121</v>
      </c>
      <c s="7" t="s">
        <v>73</v>
      </c>
      <c s="9">
        <v>25.44</v>
      </c>
      <c s="13"/>
      <c s="12">
        <f>ROUND((G51*F51),2)</f>
      </c>
      <c r="O51">
        <f>rekapitulace!H8</f>
      </c>
      <c>
        <f>O51/100*H51</f>
      </c>
    </row>
    <row r="52" spans="4:4" ht="63.75">
      <c r="D52" s="15" t="s">
        <v>122</v>
      </c>
    </row>
    <row r="53" spans="1:16" ht="12.75" customHeight="1">
      <c r="A53" s="14"/>
      <c s="14"/>
      <c s="14" t="s">
        <v>110</v>
      </c>
      <c s="14" t="s">
        <v>109</v>
      </c>
      <c s="14"/>
      <c s="14"/>
      <c s="14"/>
      <c s="14">
        <f>SUM(H45:H52)</f>
      </c>
      <c r="P53">
        <f>ROUND(SUM(P45:P52),2)</f>
      </c>
    </row>
    <row r="55" spans="1:16" ht="12.75" customHeight="1">
      <c r="A55" s="14"/>
      <c s="14"/>
      <c s="14"/>
      <c s="14" t="s">
        <v>68</v>
      </c>
      <c s="14"/>
      <c s="14"/>
      <c s="14"/>
      <c s="14">
        <f>+H20+H35+H42+H53</f>
      </c>
      <c r="P55">
        <f>+P20+P35+P42+P53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123</v>
      </c>
      <c s="5" t="s">
        <v>124</v>
      </c>
      <c s="5"/>
    </row>
    <row r="6" spans="1:5" ht="12.75" customHeight="1">
      <c r="A6" t="s">
        <v>17</v>
      </c>
      <c r="C6" s="5" t="s">
        <v>123</v>
      </c>
      <c s="5" t="s">
        <v>124</v>
      </c>
      <c s="5"/>
    </row>
    <row r="7" spans="3:5" ht="12.75" customHeight="1">
      <c r="C7" s="5"/>
      <c s="5"/>
      <c s="5"/>
    </row>
    <row r="8" spans="1:16" ht="12.75" customHeight="1">
      <c r="A8" s="4" t="s">
        <v>22</v>
      </c>
      <c s="4" t="s">
        <v>24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/>
      <c r="O8" t="s">
        <v>32</v>
      </c>
      <c t="s">
        <v>11</v>
      </c>
    </row>
    <row r="9" spans="1:15" ht="28.5">
      <c r="A9" s="4"/>
      <c s="4"/>
      <c s="4"/>
      <c s="4"/>
      <c s="4"/>
      <c s="4"/>
      <c s="4" t="s">
        <v>30</v>
      </c>
      <c s="4" t="s">
        <v>31</v>
      </c>
      <c r="O9" t="s">
        <v>11</v>
      </c>
    </row>
    <row r="10" spans="1:8" ht="14.25">
      <c r="A10" s="4" t="s">
        <v>23</v>
      </c>
      <c s="4" t="s">
        <v>33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</row>
    <row r="11" spans="1:8" ht="12.75" customHeight="1">
      <c r="A11" s="8"/>
      <c s="8"/>
      <c s="8" t="s">
        <v>110</v>
      </c>
      <c s="8" t="s">
        <v>109</v>
      </c>
      <c s="8"/>
      <c s="10"/>
      <c s="8"/>
      <c s="10"/>
    </row>
    <row r="12" spans="1:16" ht="12.75">
      <c r="A12" s="7">
        <v>1</v>
      </c>
      <c s="7" t="s">
        <v>125</v>
      </c>
      <c s="7" t="s">
        <v>126</v>
      </c>
      <c s="7" t="s">
        <v>127</v>
      </c>
      <c s="7" t="s">
        <v>49</v>
      </c>
      <c s="9">
        <v>1</v>
      </c>
      <c s="13"/>
      <c s="12">
        <f>ROUND((G12*F12),2)</f>
      </c>
      <c r="O12">
        <f>rekapitulace!H8</f>
      </c>
      <c>
        <f>O12/100*H12</f>
      </c>
    </row>
    <row r="13" spans="1:16" ht="12.75" customHeight="1">
      <c r="A13" s="14"/>
      <c s="14"/>
      <c s="14" t="s">
        <v>110</v>
      </c>
      <c s="14" t="s">
        <v>109</v>
      </c>
      <c s="14"/>
      <c s="14"/>
      <c s="14"/>
      <c s="14">
        <f>SUM(H12:H12)</f>
      </c>
      <c r="P13">
        <f>ROUND(SUM(P12:P12),2)</f>
      </c>
    </row>
    <row r="15" spans="1:16" ht="12.75" customHeight="1">
      <c r="A15" s="14"/>
      <c s="14"/>
      <c s="14"/>
      <c s="14" t="s">
        <v>68</v>
      </c>
      <c s="14"/>
      <c s="14"/>
      <c s="14"/>
      <c s="14">
        <f>+H13</f>
      </c>
      <c r="P15">
        <f>+P13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3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128</v>
      </c>
      <c s="5" t="s">
        <v>129</v>
      </c>
      <c s="5"/>
    </row>
    <row r="6" spans="1:5" ht="12.75" customHeight="1">
      <c r="A6" t="s">
        <v>17</v>
      </c>
      <c r="C6" s="5" t="s">
        <v>128</v>
      </c>
      <c s="5" t="s">
        <v>129</v>
      </c>
      <c s="5"/>
    </row>
    <row r="7" spans="3:5" ht="12.75" customHeight="1">
      <c r="C7" s="5"/>
      <c s="5"/>
      <c s="5"/>
    </row>
    <row r="8" spans="1:16" ht="12.75" customHeight="1">
      <c r="A8" s="4" t="s">
        <v>22</v>
      </c>
      <c s="4" t="s">
        <v>24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/>
      <c r="O8" t="s">
        <v>32</v>
      </c>
      <c t="s">
        <v>11</v>
      </c>
    </row>
    <row r="9" spans="1:15" ht="28.5">
      <c r="A9" s="4"/>
      <c s="4"/>
      <c s="4"/>
      <c s="4"/>
      <c s="4"/>
      <c s="4"/>
      <c s="4" t="s">
        <v>30</v>
      </c>
      <c s="4" t="s">
        <v>31</v>
      </c>
      <c r="O9" t="s">
        <v>11</v>
      </c>
    </row>
    <row r="10" spans="1:8" ht="14.25">
      <c r="A10" s="4" t="s">
        <v>23</v>
      </c>
      <c s="4" t="s">
        <v>33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</row>
    <row r="11" spans="1:8" ht="12.75" customHeight="1">
      <c r="A11" s="8"/>
      <c s="8"/>
      <c s="8" t="s">
        <v>40</v>
      </c>
      <c s="8" t="s">
        <v>21</v>
      </c>
      <c s="8"/>
      <c s="10"/>
      <c s="8"/>
      <c s="10"/>
    </row>
    <row r="12" spans="1:16" ht="12.75">
      <c r="A12" s="7">
        <v>1</v>
      </c>
      <c s="7" t="s">
        <v>71</v>
      </c>
      <c s="7" t="s">
        <v>23</v>
      </c>
      <c s="7" t="s">
        <v>72</v>
      </c>
      <c s="7" t="s">
        <v>73</v>
      </c>
      <c s="9">
        <v>30.475</v>
      </c>
      <c s="13"/>
      <c s="12">
        <f>ROUND((G12*F12),2)</f>
      </c>
      <c r="O12">
        <f>rekapitulace!H8</f>
      </c>
      <c>
        <f>O12/100*H12</f>
      </c>
    </row>
    <row r="13" spans="4:4" ht="165.75">
      <c r="D13" s="15" t="s">
        <v>130</v>
      </c>
    </row>
    <row r="14" spans="1:16" ht="12.75" customHeight="1">
      <c r="A14" s="14"/>
      <c s="14"/>
      <c s="14" t="s">
        <v>40</v>
      </c>
      <c s="14" t="s">
        <v>21</v>
      </c>
      <c s="14"/>
      <c s="14"/>
      <c s="14"/>
      <c s="14">
        <f>SUM(H12:H13)</f>
      </c>
      <c r="P14">
        <f>ROUND(SUM(P12:P13),2)</f>
      </c>
    </row>
    <row r="16" spans="1:8" ht="12.75" customHeight="1">
      <c r="A16" s="8"/>
      <c s="8"/>
      <c s="8" t="s">
        <v>23</v>
      </c>
      <c s="8" t="s">
        <v>81</v>
      </c>
      <c s="8"/>
      <c s="10"/>
      <c s="8"/>
      <c s="10"/>
    </row>
    <row r="17" spans="1:16" ht="12.75">
      <c r="A17" s="7">
        <v>2</v>
      </c>
      <c s="7" t="s">
        <v>131</v>
      </c>
      <c s="7" t="s">
        <v>42</v>
      </c>
      <c s="7" t="s">
        <v>132</v>
      </c>
      <c s="7" t="s">
        <v>97</v>
      </c>
      <c s="9">
        <v>93</v>
      </c>
      <c s="13"/>
      <c s="12">
        <f>ROUND((G17*F17),2)</f>
      </c>
      <c r="O17">
        <f>rekapitulace!H8</f>
      </c>
      <c>
        <f>O17/100*H17</f>
      </c>
    </row>
    <row r="18" spans="4:4" ht="63.75">
      <c r="D18" s="15" t="s">
        <v>133</v>
      </c>
    </row>
    <row r="19" spans="1:16" ht="12.75">
      <c r="A19" s="7">
        <v>3</v>
      </c>
      <c s="7" t="s">
        <v>134</v>
      </c>
      <c s="7" t="s">
        <v>42</v>
      </c>
      <c s="7" t="s">
        <v>135</v>
      </c>
      <c s="7" t="s">
        <v>73</v>
      </c>
      <c s="9">
        <v>12.42</v>
      </c>
      <c s="13"/>
      <c s="12">
        <f>ROUND((G19*F19),2)</f>
      </c>
      <c r="O19">
        <f>rekapitulace!H8</f>
      </c>
      <c>
        <f>O19/100*H19</f>
      </c>
    </row>
    <row r="20" spans="4:4" ht="38.25">
      <c r="D20" s="15" t="s">
        <v>136</v>
      </c>
    </row>
    <row r="21" spans="1:16" ht="12.75">
      <c r="A21" s="7">
        <v>4</v>
      </c>
      <c s="7" t="s">
        <v>101</v>
      </c>
      <c s="7" t="s">
        <v>42</v>
      </c>
      <c s="7" t="s">
        <v>102</v>
      </c>
      <c s="7" t="s">
        <v>73</v>
      </c>
      <c s="9">
        <v>30.475</v>
      </c>
      <c s="13"/>
      <c s="12">
        <f>ROUND((G21*F21),2)</f>
      </c>
      <c r="O21">
        <f>rekapitulace!H8</f>
      </c>
      <c>
        <f>O21/100*H21</f>
      </c>
    </row>
    <row r="22" spans="4:4" ht="165.75">
      <c r="D22" s="15" t="s">
        <v>130</v>
      </c>
    </row>
    <row r="23" spans="1:16" ht="12.75">
      <c r="A23" s="7">
        <v>5</v>
      </c>
      <c s="7" t="s">
        <v>137</v>
      </c>
      <c s="7" t="s">
        <v>42</v>
      </c>
      <c s="7" t="s">
        <v>138</v>
      </c>
      <c s="7" t="s">
        <v>73</v>
      </c>
      <c s="9">
        <v>158.4</v>
      </c>
      <c s="13"/>
      <c s="12">
        <f>ROUND((G23*F23),2)</f>
      </c>
      <c r="O23">
        <f>rekapitulace!H8</f>
      </c>
      <c>
        <f>O23/100*H23</f>
      </c>
    </row>
    <row r="24" spans="4:4" ht="63.75">
      <c r="D24" s="15" t="s">
        <v>139</v>
      </c>
    </row>
    <row r="25" spans="1:16" ht="12.75" customHeight="1">
      <c r="A25" s="14"/>
      <c s="14"/>
      <c s="14" t="s">
        <v>23</v>
      </c>
      <c s="14" t="s">
        <v>81</v>
      </c>
      <c s="14"/>
      <c s="14"/>
      <c s="14"/>
      <c s="14">
        <f>SUM(H17:H24)</f>
      </c>
      <c r="P25">
        <f>ROUND(SUM(P17:P24),2)</f>
      </c>
    </row>
    <row r="27" spans="1:8" ht="12.75" customHeight="1">
      <c r="A27" s="8"/>
      <c s="8"/>
      <c s="8" t="s">
        <v>33</v>
      </c>
      <c s="8" t="s">
        <v>103</v>
      </c>
      <c s="8"/>
      <c s="10"/>
      <c s="8"/>
      <c s="10"/>
    </row>
    <row r="28" spans="1:16" ht="12.75">
      <c r="A28" s="7">
        <v>6</v>
      </c>
      <c s="7" t="s">
        <v>140</v>
      </c>
      <c s="7" t="s">
        <v>42</v>
      </c>
      <c s="7" t="s">
        <v>141</v>
      </c>
      <c s="7" t="s">
        <v>73</v>
      </c>
      <c s="9">
        <v>0.212</v>
      </c>
      <c s="13"/>
      <c s="12">
        <f>ROUND((G28*F28),2)</f>
      </c>
      <c r="O28">
        <f>rekapitulace!H8</f>
      </c>
      <c>
        <f>O28/100*H28</f>
      </c>
    </row>
    <row r="29" spans="4:4" ht="63.75">
      <c r="D29" s="15" t="s">
        <v>142</v>
      </c>
    </row>
    <row r="30" spans="1:16" ht="12.75">
      <c r="A30" s="7">
        <v>7</v>
      </c>
      <c s="7" t="s">
        <v>143</v>
      </c>
      <c s="7" t="s">
        <v>42</v>
      </c>
      <c s="7" t="s">
        <v>144</v>
      </c>
      <c s="7" t="s">
        <v>73</v>
      </c>
      <c s="9">
        <v>3.92</v>
      </c>
      <c s="13"/>
      <c s="12">
        <f>ROUND((G30*F30),2)</f>
      </c>
      <c r="O30">
        <f>rekapitulace!H8</f>
      </c>
      <c>
        <f>O30/100*H30</f>
      </c>
    </row>
    <row r="31" spans="4:4" ht="38.25">
      <c r="D31" s="15" t="s">
        <v>145</v>
      </c>
    </row>
    <row r="32" spans="1:16" ht="12.75">
      <c r="A32" s="7">
        <v>8</v>
      </c>
      <c s="7" t="s">
        <v>146</v>
      </c>
      <c s="7" t="s">
        <v>42</v>
      </c>
      <c s="7" t="s">
        <v>147</v>
      </c>
      <c s="7" t="s">
        <v>97</v>
      </c>
      <c s="9">
        <v>368</v>
      </c>
      <c s="13"/>
      <c s="12">
        <f>ROUND((G32*F32),2)</f>
      </c>
      <c r="O32">
        <f>rekapitulace!H8</f>
      </c>
      <c>
        <f>O32/100*H32</f>
      </c>
    </row>
    <row r="33" spans="4:4" ht="38.25">
      <c r="D33" s="15" t="s">
        <v>148</v>
      </c>
    </row>
    <row r="34" spans="1:16" ht="12.75">
      <c r="A34" s="7">
        <v>9</v>
      </c>
      <c s="7" t="s">
        <v>149</v>
      </c>
      <c s="7" t="s">
        <v>42</v>
      </c>
      <c s="7" t="s">
        <v>150</v>
      </c>
      <c s="7" t="s">
        <v>97</v>
      </c>
      <c s="9">
        <v>368</v>
      </c>
      <c s="13"/>
      <c s="12">
        <f>ROUND((G34*F34),2)</f>
      </c>
      <c r="O34">
        <f>rekapitulace!H8</f>
      </c>
      <c>
        <f>O34/100*H34</f>
      </c>
    </row>
    <row r="35" spans="4:4" ht="38.25">
      <c r="D35" s="15" t="s">
        <v>148</v>
      </c>
    </row>
    <row r="36" spans="1:16" ht="12.75">
      <c r="A36" s="7">
        <v>10</v>
      </c>
      <c s="7" t="s">
        <v>151</v>
      </c>
      <c s="7" t="s">
        <v>42</v>
      </c>
      <c s="7" t="s">
        <v>152</v>
      </c>
      <c s="7" t="s">
        <v>73</v>
      </c>
      <c s="9">
        <v>16.72</v>
      </c>
      <c s="13"/>
      <c s="12">
        <f>ROUND((G36*F36),2)</f>
      </c>
      <c r="O36">
        <f>rekapitulace!H8</f>
      </c>
      <c>
        <f>O36/100*H36</f>
      </c>
    </row>
    <row r="37" spans="4:4" ht="38.25">
      <c r="D37" s="15" t="s">
        <v>153</v>
      </c>
    </row>
    <row r="38" spans="1:16" ht="12.75">
      <c r="A38" s="7">
        <v>11</v>
      </c>
      <c s="7" t="s">
        <v>154</v>
      </c>
      <c s="7" t="s">
        <v>42</v>
      </c>
      <c s="7" t="s">
        <v>155</v>
      </c>
      <c s="7" t="s">
        <v>156</v>
      </c>
      <c s="9">
        <v>3.99</v>
      </c>
      <c s="13"/>
      <c s="12">
        <f>ROUND((G38*F38),2)</f>
      </c>
      <c r="O38">
        <f>rekapitulace!H8</f>
      </c>
      <c>
        <f>O38/100*H38</f>
      </c>
    </row>
    <row r="39" spans="4:4" ht="38.25">
      <c r="D39" s="15" t="s">
        <v>157</v>
      </c>
    </row>
    <row r="40" spans="1:16" ht="12.75">
      <c r="A40" s="7">
        <v>12</v>
      </c>
      <c s="7" t="s">
        <v>158</v>
      </c>
      <c s="7" t="s">
        <v>42</v>
      </c>
      <c s="7" t="s">
        <v>159</v>
      </c>
      <c s="7" t="s">
        <v>67</v>
      </c>
      <c s="9">
        <v>74.88</v>
      </c>
      <c s="13"/>
      <c s="12">
        <f>ROUND((G40*F40),2)</f>
      </c>
      <c r="O40">
        <f>rekapitulace!H8</f>
      </c>
      <c>
        <f>O40/100*H40</f>
      </c>
    </row>
    <row r="41" spans="4:4" ht="38.25">
      <c r="D41" s="15" t="s">
        <v>160</v>
      </c>
    </row>
    <row r="42" spans="1:16" ht="12.75" customHeight="1">
      <c r="A42" s="14"/>
      <c s="14"/>
      <c s="14" t="s">
        <v>33</v>
      </c>
      <c s="14" t="s">
        <v>103</v>
      </c>
      <c s="14"/>
      <c s="14"/>
      <c s="14"/>
      <c s="14">
        <f>SUM(H28:H41)</f>
      </c>
      <c r="P42">
        <f>ROUND(SUM(P28:P41),2)</f>
      </c>
    </row>
    <row r="44" spans="1:8" ht="12.75" customHeight="1">
      <c r="A44" s="8"/>
      <c s="8"/>
      <c s="8" t="s">
        <v>34</v>
      </c>
      <c s="8" t="s">
        <v>161</v>
      </c>
      <c s="8"/>
      <c s="10"/>
      <c s="8"/>
      <c s="10"/>
    </row>
    <row r="45" spans="1:16" ht="12.75">
      <c r="A45" s="7">
        <v>13</v>
      </c>
      <c s="7" t="s">
        <v>162</v>
      </c>
      <c s="7" t="s">
        <v>42</v>
      </c>
      <c s="7" t="s">
        <v>163</v>
      </c>
      <c s="7" t="s">
        <v>164</v>
      </c>
      <c s="9">
        <v>96</v>
      </c>
      <c s="13"/>
      <c s="12">
        <f>ROUND((G45*F45),2)</f>
      </c>
      <c r="O45">
        <f>rekapitulace!H8</f>
      </c>
      <c>
        <f>O45/100*H45</f>
      </c>
    </row>
    <row r="46" spans="4:4" ht="38.25">
      <c r="D46" s="15" t="s">
        <v>165</v>
      </c>
    </row>
    <row r="47" spans="1:16" ht="12.75">
      <c r="A47" s="7">
        <v>14</v>
      </c>
      <c s="7" t="s">
        <v>166</v>
      </c>
      <c s="7" t="s">
        <v>42</v>
      </c>
      <c s="7" t="s">
        <v>167</v>
      </c>
      <c s="7" t="s">
        <v>73</v>
      </c>
      <c s="9">
        <v>10.85</v>
      </c>
      <c s="13"/>
      <c s="12">
        <f>ROUND((G47*F47),2)</f>
      </c>
      <c r="O47">
        <f>rekapitulace!H8</f>
      </c>
      <c>
        <f>O47/100*H47</f>
      </c>
    </row>
    <row r="48" spans="4:4" ht="38.25">
      <c r="D48" s="15" t="s">
        <v>168</v>
      </c>
    </row>
    <row r="49" spans="1:16" ht="12.75">
      <c r="A49" s="7">
        <v>15</v>
      </c>
      <c s="7" t="s">
        <v>169</v>
      </c>
      <c s="7" t="s">
        <v>42</v>
      </c>
      <c s="7" t="s">
        <v>170</v>
      </c>
      <c s="7" t="s">
        <v>156</v>
      </c>
      <c s="9">
        <v>1.151</v>
      </c>
      <c s="13"/>
      <c s="12">
        <f>ROUND((G49*F49),2)</f>
      </c>
      <c r="O49">
        <f>rekapitulace!H8</f>
      </c>
      <c>
        <f>O49/100*H49</f>
      </c>
    </row>
    <row r="50" spans="4:4" ht="38.25">
      <c r="D50" s="15" t="s">
        <v>171</v>
      </c>
    </row>
    <row r="51" spans="1:16" ht="12.75">
      <c r="A51" s="7">
        <v>16</v>
      </c>
      <c s="7" t="s">
        <v>172</v>
      </c>
      <c s="7" t="s">
        <v>42</v>
      </c>
      <c s="7" t="s">
        <v>173</v>
      </c>
      <c s="7" t="s">
        <v>73</v>
      </c>
      <c s="9">
        <v>66.63</v>
      </c>
      <c s="13"/>
      <c s="12">
        <f>ROUND((G51*F51),2)</f>
      </c>
      <c r="O51">
        <f>rekapitulace!H8</f>
      </c>
      <c>
        <f>O51/100*H51</f>
      </c>
    </row>
    <row r="52" spans="4:4" ht="242.25">
      <c r="D52" s="15" t="s">
        <v>174</v>
      </c>
    </row>
    <row r="53" spans="1:16" ht="12.75">
      <c r="A53" s="7">
        <v>17</v>
      </c>
      <c s="7" t="s">
        <v>175</v>
      </c>
      <c s="7" t="s">
        <v>42</v>
      </c>
      <c s="7" t="s">
        <v>176</v>
      </c>
      <c s="7" t="s">
        <v>156</v>
      </c>
      <c s="9">
        <v>14.302</v>
      </c>
      <c s="13"/>
      <c s="12">
        <f>ROUND((G53*F53),2)</f>
      </c>
      <c r="O53">
        <f>rekapitulace!H8</f>
      </c>
      <c>
        <f>O53/100*H53</f>
      </c>
    </row>
    <row r="54" spans="4:4" ht="38.25">
      <c r="D54" s="15" t="s">
        <v>177</v>
      </c>
    </row>
    <row r="55" spans="1:16" ht="12.75" customHeight="1">
      <c r="A55" s="14"/>
      <c s="14"/>
      <c s="14" t="s">
        <v>34</v>
      </c>
      <c s="14" t="s">
        <v>161</v>
      </c>
      <c s="14"/>
      <c s="14"/>
      <c s="14"/>
      <c s="14">
        <f>SUM(H45:H54)</f>
      </c>
      <c r="P55">
        <f>ROUND(SUM(P45:P54),2)</f>
      </c>
    </row>
    <row r="57" spans="1:8" ht="12.75" customHeight="1">
      <c r="A57" s="8"/>
      <c s="8"/>
      <c s="8" t="s">
        <v>35</v>
      </c>
      <c s="8" t="s">
        <v>178</v>
      </c>
      <c s="8"/>
      <c s="10"/>
      <c s="8"/>
      <c s="10"/>
    </row>
    <row r="58" spans="1:16" ht="12.75">
      <c r="A58" s="7">
        <v>18</v>
      </c>
      <c s="7" t="s">
        <v>179</v>
      </c>
      <c s="7" t="s">
        <v>42</v>
      </c>
      <c s="7" t="s">
        <v>180</v>
      </c>
      <c s="7" t="s">
        <v>73</v>
      </c>
      <c s="9">
        <v>11.52</v>
      </c>
      <c s="13"/>
      <c s="12">
        <f>ROUND((G58*F58),2)</f>
      </c>
      <c r="O58">
        <f>rekapitulace!H8</f>
      </c>
      <c>
        <f>O58/100*H58</f>
      </c>
    </row>
    <row r="59" spans="4:4" ht="38.25">
      <c r="D59" s="15" t="s">
        <v>181</v>
      </c>
    </row>
    <row r="60" spans="1:16" ht="12.75">
      <c r="A60" s="7">
        <v>19</v>
      </c>
      <c s="7" t="s">
        <v>182</v>
      </c>
      <c s="7" t="s">
        <v>42</v>
      </c>
      <c s="7" t="s">
        <v>183</v>
      </c>
      <c s="7" t="s">
        <v>156</v>
      </c>
      <c s="9">
        <v>2.493</v>
      </c>
      <c s="13"/>
      <c s="12">
        <f>ROUND((G60*F60),2)</f>
      </c>
      <c r="O60">
        <f>rekapitulace!H8</f>
      </c>
      <c>
        <f>O60/100*H60</f>
      </c>
    </row>
    <row r="61" spans="4:4" ht="38.25">
      <c r="D61" s="15" t="s">
        <v>184</v>
      </c>
    </row>
    <row r="62" spans="1:16" ht="12.75">
      <c r="A62" s="7">
        <v>20</v>
      </c>
      <c s="7" t="s">
        <v>185</v>
      </c>
      <c s="7" t="s">
        <v>42</v>
      </c>
      <c s="7" t="s">
        <v>186</v>
      </c>
      <c s="7" t="s">
        <v>97</v>
      </c>
      <c s="9">
        <v>12.8</v>
      </c>
      <c s="13"/>
      <c s="12">
        <f>ROUND((G62*F62),2)</f>
      </c>
      <c r="O62">
        <f>rekapitulace!H8</f>
      </c>
      <c>
        <f>O62/100*H62</f>
      </c>
    </row>
    <row r="63" spans="4:4" ht="63.75">
      <c r="D63" s="15" t="s">
        <v>187</v>
      </c>
    </row>
    <row r="64" spans="1:16" ht="12.75">
      <c r="A64" s="7">
        <v>21</v>
      </c>
      <c s="7" t="s">
        <v>188</v>
      </c>
      <c s="7" t="s">
        <v>42</v>
      </c>
      <c s="7" t="s">
        <v>189</v>
      </c>
      <c s="7" t="s">
        <v>73</v>
      </c>
      <c s="9">
        <v>3.038</v>
      </c>
      <c s="13"/>
      <c s="12">
        <f>ROUND((G64*F64),2)</f>
      </c>
      <c r="O64">
        <f>rekapitulace!H8</f>
      </c>
      <c>
        <f>O64/100*H64</f>
      </c>
    </row>
    <row r="65" spans="4:4" ht="51">
      <c r="D65" s="15" t="s">
        <v>190</v>
      </c>
    </row>
    <row r="66" spans="1:16" ht="12.75">
      <c r="A66" s="7">
        <v>22</v>
      </c>
      <c s="7" t="s">
        <v>191</v>
      </c>
      <c s="7" t="s">
        <v>42</v>
      </c>
      <c s="7" t="s">
        <v>192</v>
      </c>
      <c s="7" t="s">
        <v>73</v>
      </c>
      <c s="9">
        <v>8.9</v>
      </c>
      <c s="13"/>
      <c s="12">
        <f>ROUND((G66*F66),2)</f>
      </c>
      <c r="O66">
        <f>rekapitulace!H8</f>
      </c>
      <c>
        <f>O66/100*H66</f>
      </c>
    </row>
    <row r="67" spans="4:4" ht="191.25">
      <c r="D67" s="15" t="s">
        <v>193</v>
      </c>
    </row>
    <row r="68" spans="1:16" ht="12.75">
      <c r="A68" s="7">
        <v>23</v>
      </c>
      <c s="7" t="s">
        <v>194</v>
      </c>
      <c s="7" t="s">
        <v>42</v>
      </c>
      <c s="7" t="s">
        <v>195</v>
      </c>
      <c s="7" t="s">
        <v>73</v>
      </c>
      <c s="9">
        <v>3.458</v>
      </c>
      <c s="13"/>
      <c s="12">
        <f>ROUND((G68*F68),2)</f>
      </c>
      <c r="O68">
        <f>rekapitulace!H8</f>
      </c>
      <c>
        <f>O68/100*H68</f>
      </c>
    </row>
    <row r="69" spans="4:4" ht="178.5">
      <c r="D69" s="15" t="s">
        <v>196</v>
      </c>
    </row>
    <row r="70" spans="1:16" ht="12.75">
      <c r="A70" s="7">
        <v>24</v>
      </c>
      <c s="7" t="s">
        <v>197</v>
      </c>
      <c s="7" t="s">
        <v>42</v>
      </c>
      <c s="7" t="s">
        <v>198</v>
      </c>
      <c s="7" t="s">
        <v>73</v>
      </c>
      <c s="9">
        <v>40.3</v>
      </c>
      <c s="13"/>
      <c s="12">
        <f>ROUND((G70*F70),2)</f>
      </c>
      <c r="O70">
        <f>rekapitulace!H8</f>
      </c>
      <c>
        <f>O70/100*H70</f>
      </c>
    </row>
    <row r="71" spans="4:4" ht="38.25">
      <c r="D71" s="15" t="s">
        <v>199</v>
      </c>
    </row>
    <row r="72" spans="1:16" ht="12.75">
      <c r="A72" s="7">
        <v>25</v>
      </c>
      <c s="7" t="s">
        <v>200</v>
      </c>
      <c s="7" t="s">
        <v>42</v>
      </c>
      <c s="7" t="s">
        <v>201</v>
      </c>
      <c s="7" t="s">
        <v>73</v>
      </c>
      <c s="9">
        <v>3.26</v>
      </c>
      <c s="13"/>
      <c s="12">
        <f>ROUND((G72*F72),2)</f>
      </c>
      <c r="O72">
        <f>rekapitulace!H8</f>
      </c>
      <c>
        <f>O72/100*H72</f>
      </c>
    </row>
    <row r="73" spans="4:4" ht="38.25">
      <c r="D73" s="15" t="s">
        <v>202</v>
      </c>
    </row>
    <row r="74" spans="1:16" ht="12.75">
      <c r="A74" s="7">
        <v>26</v>
      </c>
      <c s="7" t="s">
        <v>203</v>
      </c>
      <c s="7" t="s">
        <v>42</v>
      </c>
      <c s="7" t="s">
        <v>204</v>
      </c>
      <c s="7" t="s">
        <v>73</v>
      </c>
      <c s="9">
        <v>1.28</v>
      </c>
      <c s="13"/>
      <c s="12">
        <f>ROUND((G74*F74),2)</f>
      </c>
      <c r="O74">
        <f>rekapitulace!H8</f>
      </c>
      <c>
        <f>O74/100*H74</f>
      </c>
    </row>
    <row r="75" spans="4:4" ht="51">
      <c r="D75" s="15" t="s">
        <v>205</v>
      </c>
    </row>
    <row r="76" spans="1:16" ht="12.75" customHeight="1">
      <c r="A76" s="14"/>
      <c s="14"/>
      <c s="14" t="s">
        <v>35</v>
      </c>
      <c s="14" t="s">
        <v>178</v>
      </c>
      <c s="14"/>
      <c s="14"/>
      <c s="14"/>
      <c s="14">
        <f>SUM(H58:H75)</f>
      </c>
      <c r="P76">
        <f>ROUND(SUM(P58:P75),2)</f>
      </c>
    </row>
    <row r="78" spans="1:8" ht="12.75" customHeight="1">
      <c r="A78" s="8"/>
      <c s="8"/>
      <c s="8" t="s">
        <v>36</v>
      </c>
      <c s="8" t="s">
        <v>206</v>
      </c>
      <c s="8"/>
      <c s="10"/>
      <c s="8"/>
      <c s="10"/>
    </row>
    <row r="79" spans="1:16" ht="12.75">
      <c r="A79" s="7">
        <v>27</v>
      </c>
      <c s="7" t="s">
        <v>207</v>
      </c>
      <c s="7" t="s">
        <v>42</v>
      </c>
      <c s="7" t="s">
        <v>208</v>
      </c>
      <c s="7" t="s">
        <v>67</v>
      </c>
      <c s="9">
        <v>243.6</v>
      </c>
      <c s="13"/>
      <c s="12">
        <f>ROUND((G79*F79),2)</f>
      </c>
      <c r="O79">
        <f>rekapitulace!H8</f>
      </c>
      <c>
        <f>O79/100*H79</f>
      </c>
    </row>
    <row r="80" spans="4:4" ht="63.75">
      <c r="D80" s="15" t="s">
        <v>209</v>
      </c>
    </row>
    <row r="81" spans="1:16" ht="12.75">
      <c r="A81" s="7">
        <v>28</v>
      </c>
      <c s="7" t="s">
        <v>210</v>
      </c>
      <c s="7" t="s">
        <v>42</v>
      </c>
      <c s="7" t="s">
        <v>211</v>
      </c>
      <c s="7" t="s">
        <v>67</v>
      </c>
      <c s="9">
        <v>6.3</v>
      </c>
      <c s="13"/>
      <c s="12">
        <f>ROUND((G81*F81),2)</f>
      </c>
      <c r="O81">
        <f>rekapitulace!H8</f>
      </c>
      <c>
        <f>O81/100*H81</f>
      </c>
    </row>
    <row r="82" spans="1:16" ht="12.75">
      <c r="A82" s="7">
        <v>29</v>
      </c>
      <c s="7" t="s">
        <v>212</v>
      </c>
      <c s="7" t="s">
        <v>42</v>
      </c>
      <c s="7" t="s">
        <v>213</v>
      </c>
      <c s="7" t="s">
        <v>67</v>
      </c>
      <c s="9">
        <v>338</v>
      </c>
      <c s="13"/>
      <c s="12">
        <f>ROUND((G82*F82),2)</f>
      </c>
      <c r="O82">
        <f>rekapitulace!H8</f>
      </c>
      <c>
        <f>O82/100*H82</f>
      </c>
    </row>
    <row r="83" spans="4:4" ht="140.25">
      <c r="D83" s="15" t="s">
        <v>214</v>
      </c>
    </row>
    <row r="84" spans="1:16" ht="12.75">
      <c r="A84" s="7">
        <v>30</v>
      </c>
      <c s="7" t="s">
        <v>215</v>
      </c>
      <c s="7" t="s">
        <v>42</v>
      </c>
      <c s="7" t="s">
        <v>216</v>
      </c>
      <c s="7" t="s">
        <v>67</v>
      </c>
      <c s="9">
        <v>184.5</v>
      </c>
      <c s="13"/>
      <c s="12">
        <f>ROUND((G84*F84),2)</f>
      </c>
      <c r="O84">
        <f>rekapitulace!H8</f>
      </c>
      <c>
        <f>O84/100*H84</f>
      </c>
    </row>
    <row r="85" spans="4:4" ht="229.5">
      <c r="D85" s="15" t="s">
        <v>217</v>
      </c>
    </row>
    <row r="86" spans="1:16" ht="12.75">
      <c r="A86" s="7">
        <v>31</v>
      </c>
      <c s="7" t="s">
        <v>218</v>
      </c>
      <c s="7" t="s">
        <v>42</v>
      </c>
      <c s="7" t="s">
        <v>219</v>
      </c>
      <c s="7" t="s">
        <v>67</v>
      </c>
      <c s="9">
        <v>181.4</v>
      </c>
      <c s="13"/>
      <c s="12">
        <f>ROUND((G86*F86),2)</f>
      </c>
      <c r="O86">
        <f>rekapitulace!H8</f>
      </c>
      <c>
        <f>O86/100*H86</f>
      </c>
    </row>
    <row r="87" spans="4:4" ht="229.5">
      <c r="D87" s="15" t="s">
        <v>220</v>
      </c>
    </row>
    <row r="88" spans="1:16" ht="12.75">
      <c r="A88" s="7">
        <v>32</v>
      </c>
      <c s="7" t="s">
        <v>221</v>
      </c>
      <c s="7" t="s">
        <v>42</v>
      </c>
      <c s="7" t="s">
        <v>222</v>
      </c>
      <c s="7" t="s">
        <v>67</v>
      </c>
      <c s="9">
        <v>120</v>
      </c>
      <c s="13"/>
      <c s="12">
        <f>ROUND((G88*F88),2)</f>
      </c>
      <c r="O88">
        <f>rekapitulace!H8</f>
      </c>
      <c>
        <f>O88/100*H88</f>
      </c>
    </row>
    <row r="89" spans="4:4" ht="51">
      <c r="D89" s="15" t="s">
        <v>223</v>
      </c>
    </row>
    <row r="90" spans="1:16" ht="12.75">
      <c r="A90" s="7">
        <v>33</v>
      </c>
      <c s="7" t="s">
        <v>224</v>
      </c>
      <c s="7" t="s">
        <v>42</v>
      </c>
      <c s="7" t="s">
        <v>225</v>
      </c>
      <c s="7" t="s">
        <v>73</v>
      </c>
      <c s="9">
        <v>1.209</v>
      </c>
      <c s="13"/>
      <c s="12">
        <f>ROUND((G90*F90),2)</f>
      </c>
      <c r="O90">
        <f>rekapitulace!H8</f>
      </c>
      <c>
        <f>O90/100*H90</f>
      </c>
    </row>
    <row r="91" spans="4:4" ht="114.75">
      <c r="D91" s="15" t="s">
        <v>226</v>
      </c>
    </row>
    <row r="92" spans="1:16" ht="12.75">
      <c r="A92" s="7">
        <v>34</v>
      </c>
      <c s="7" t="s">
        <v>227</v>
      </c>
      <c s="7" t="s">
        <v>42</v>
      </c>
      <c s="7" t="s">
        <v>228</v>
      </c>
      <c s="7" t="s">
        <v>67</v>
      </c>
      <c s="9">
        <v>184.5</v>
      </c>
      <c s="13"/>
      <c s="12">
        <f>ROUND((G92*F92),2)</f>
      </c>
      <c r="O92">
        <f>rekapitulace!H8</f>
      </c>
      <c>
        <f>O92/100*H92</f>
      </c>
    </row>
    <row r="93" spans="4:4" ht="229.5">
      <c r="D93" s="15" t="s">
        <v>217</v>
      </c>
    </row>
    <row r="94" spans="1:16" ht="12.75" customHeight="1">
      <c r="A94" s="14"/>
      <c s="14"/>
      <c s="14" t="s">
        <v>36</v>
      </c>
      <c s="14" t="s">
        <v>206</v>
      </c>
      <c s="14"/>
      <c s="14"/>
      <c s="14"/>
      <c s="14">
        <f>SUM(H79:H93)</f>
      </c>
      <c r="P94">
        <f>ROUND(SUM(P79:P93),2)</f>
      </c>
    </row>
    <row r="96" spans="1:8" ht="12.75" customHeight="1">
      <c r="A96" s="8"/>
      <c s="8"/>
      <c s="8" t="s">
        <v>38</v>
      </c>
      <c s="8" t="s">
        <v>229</v>
      </c>
      <c s="8"/>
      <c s="10"/>
      <c s="8"/>
      <c s="10"/>
    </row>
    <row r="97" spans="1:16" ht="12.75">
      <c r="A97" s="7">
        <v>35</v>
      </c>
      <c s="7" t="s">
        <v>230</v>
      </c>
      <c s="7" t="s">
        <v>42</v>
      </c>
      <c s="7" t="s">
        <v>231</v>
      </c>
      <c s="7" t="s">
        <v>67</v>
      </c>
      <c s="9">
        <v>72.2</v>
      </c>
      <c s="13"/>
      <c s="12">
        <f>ROUND((G97*F97),2)</f>
      </c>
      <c r="O97">
        <f>rekapitulace!H8</f>
      </c>
      <c>
        <f>O97/100*H97</f>
      </c>
    </row>
    <row r="98" spans="4:4" ht="25.5">
      <c r="D98" s="15" t="s">
        <v>232</v>
      </c>
    </row>
    <row r="99" spans="1:16" ht="12.75">
      <c r="A99" s="7">
        <v>36</v>
      </c>
      <c s="7" t="s">
        <v>233</v>
      </c>
      <c s="7" t="s">
        <v>42</v>
      </c>
      <c s="7" t="s">
        <v>234</v>
      </c>
      <c s="7" t="s">
        <v>67</v>
      </c>
      <c s="9">
        <v>19.5</v>
      </c>
      <c s="13"/>
      <c s="12">
        <f>ROUND((G99*F99),2)</f>
      </c>
      <c r="O99">
        <f>rekapitulace!H8</f>
      </c>
      <c>
        <f>O99/100*H99</f>
      </c>
    </row>
    <row r="100" spans="4:4" ht="38.25">
      <c r="D100" s="15" t="s">
        <v>235</v>
      </c>
    </row>
    <row r="101" spans="1:16" ht="12.75">
      <c r="A101" s="7">
        <v>37</v>
      </c>
      <c s="7" t="s">
        <v>236</v>
      </c>
      <c s="7" t="s">
        <v>42</v>
      </c>
      <c s="7" t="s">
        <v>237</v>
      </c>
      <c s="7" t="s">
        <v>67</v>
      </c>
      <c s="9">
        <v>7.5</v>
      </c>
      <c s="13"/>
      <c s="12">
        <f>ROUND((G101*F101),2)</f>
      </c>
      <c r="O101">
        <f>rekapitulace!H8</f>
      </c>
      <c>
        <f>O101/100*H101</f>
      </c>
    </row>
    <row r="102" spans="4:4" ht="38.25">
      <c r="D102" s="15" t="s">
        <v>238</v>
      </c>
    </row>
    <row r="103" spans="1:16" ht="12.75">
      <c r="A103" s="7">
        <v>38</v>
      </c>
      <c s="7" t="s">
        <v>239</v>
      </c>
      <c s="7" t="s">
        <v>42</v>
      </c>
      <c s="7" t="s">
        <v>240</v>
      </c>
      <c s="7" t="s">
        <v>67</v>
      </c>
      <c s="9">
        <v>12.4</v>
      </c>
      <c s="13"/>
      <c s="12">
        <f>ROUND((G103*F103),2)</f>
      </c>
      <c r="O103">
        <f>rekapitulace!H8</f>
      </c>
      <c>
        <f>O103/100*H103</f>
      </c>
    </row>
    <row r="104" spans="4:4" ht="38.25">
      <c r="D104" s="15" t="s">
        <v>241</v>
      </c>
    </row>
    <row r="105" spans="1:16" ht="12.75" customHeight="1">
      <c r="A105" s="14"/>
      <c s="14"/>
      <c s="14" t="s">
        <v>38</v>
      </c>
      <c s="14" t="s">
        <v>229</v>
      </c>
      <c s="14"/>
      <c s="14"/>
      <c s="14"/>
      <c s="14">
        <f>SUM(H97:H104)</f>
      </c>
      <c r="P105">
        <f>ROUND(SUM(P97:P104),2)</f>
      </c>
    </row>
    <row r="107" spans="1:8" ht="12.75" customHeight="1">
      <c r="A107" s="8"/>
      <c s="8"/>
      <c s="8" t="s">
        <v>39</v>
      </c>
      <c s="8" t="s">
        <v>242</v>
      </c>
      <c s="8"/>
      <c s="10"/>
      <c s="8"/>
      <c s="10"/>
    </row>
    <row r="108" spans="1:16" ht="12.75">
      <c r="A108" s="7">
        <v>39</v>
      </c>
      <c s="7" t="s">
        <v>243</v>
      </c>
      <c s="7" t="s">
        <v>42</v>
      </c>
      <c s="7" t="s">
        <v>244</v>
      </c>
      <c s="7" t="s">
        <v>97</v>
      </c>
      <c s="9">
        <v>14.5</v>
      </c>
      <c s="13"/>
      <c s="12">
        <f>ROUND((G108*F108),2)</f>
      </c>
      <c r="O108">
        <f>rekapitulace!H8</f>
      </c>
      <c>
        <f>O108/100*H108</f>
      </c>
    </row>
    <row r="109" spans="4:4" ht="38.25">
      <c r="D109" s="15" t="s">
        <v>245</v>
      </c>
    </row>
    <row r="110" spans="1:16" ht="12.75">
      <c r="A110" s="7">
        <v>40</v>
      </c>
      <c s="7" t="s">
        <v>246</v>
      </c>
      <c s="7" t="s">
        <v>42</v>
      </c>
      <c s="7" t="s">
        <v>247</v>
      </c>
      <c s="7" t="s">
        <v>97</v>
      </c>
      <c s="9">
        <v>1</v>
      </c>
      <c s="13"/>
      <c s="12">
        <f>ROUND((G110*F110),2)</f>
      </c>
      <c r="O110">
        <f>rekapitulace!H8</f>
      </c>
      <c>
        <f>O110/100*H110</f>
      </c>
    </row>
    <row r="111" spans="4:4" ht="25.5">
      <c r="D111" s="15" t="s">
        <v>248</v>
      </c>
    </row>
    <row r="112" spans="1:16" ht="12.75" customHeight="1">
      <c r="A112" s="14"/>
      <c s="14"/>
      <c s="14" t="s">
        <v>39</v>
      </c>
      <c s="14" t="s">
        <v>249</v>
      </c>
      <c s="14"/>
      <c s="14"/>
      <c s="14"/>
      <c s="14">
        <f>SUM(H108:H111)</f>
      </c>
      <c r="P112">
        <f>ROUND(SUM(P108:P111),2)</f>
      </c>
    </row>
    <row r="114" spans="1:8" ht="12.75" customHeight="1">
      <c r="A114" s="8"/>
      <c s="8"/>
      <c s="8" t="s">
        <v>110</v>
      </c>
      <c s="8" t="s">
        <v>109</v>
      </c>
      <c s="8"/>
      <c s="10"/>
      <c s="8"/>
      <c s="10"/>
    </row>
    <row r="115" spans="1:16" ht="12.75">
      <c r="A115" s="7">
        <v>41</v>
      </c>
      <c s="7" t="s">
        <v>250</v>
      </c>
      <c s="7" t="s">
        <v>42</v>
      </c>
      <c s="7" t="s">
        <v>251</v>
      </c>
      <c s="7" t="s">
        <v>97</v>
      </c>
      <c s="9">
        <v>31</v>
      </c>
      <c s="13"/>
      <c s="12">
        <f>ROUND((G115*F115),2)</f>
      </c>
      <c r="O115">
        <f>rekapitulace!H8</f>
      </c>
      <c>
        <f>O115/100*H115</f>
      </c>
    </row>
    <row r="116" spans="4:4" ht="25.5">
      <c r="D116" s="15" t="s">
        <v>252</v>
      </c>
    </row>
    <row r="117" spans="1:16" ht="12.75">
      <c r="A117" s="7">
        <v>42</v>
      </c>
      <c s="7" t="s">
        <v>253</v>
      </c>
      <c s="7" t="s">
        <v>42</v>
      </c>
      <c s="7" t="s">
        <v>254</v>
      </c>
      <c s="7" t="s">
        <v>52</v>
      </c>
      <c s="9">
        <v>10</v>
      </c>
      <c s="13"/>
      <c s="12">
        <f>ROUND((G117*F117),2)</f>
      </c>
      <c r="O117">
        <f>rekapitulace!H8</f>
      </c>
      <c>
        <f>O117/100*H117</f>
      </c>
    </row>
    <row r="118" spans="4:4" ht="38.25">
      <c r="D118" s="15" t="s">
        <v>255</v>
      </c>
    </row>
    <row r="119" spans="1:16" ht="12.75">
      <c r="A119" s="7">
        <v>43</v>
      </c>
      <c s="7" t="s">
        <v>256</v>
      </c>
      <c s="7" t="s">
        <v>42</v>
      </c>
      <c s="7" t="s">
        <v>257</v>
      </c>
      <c s="7" t="s">
        <v>52</v>
      </c>
      <c s="9">
        <v>2</v>
      </c>
      <c s="13"/>
      <c s="12">
        <f>ROUND((G119*F119),2)</f>
      </c>
      <c r="O119">
        <f>rekapitulace!H8</f>
      </c>
      <c>
        <f>O119/100*H119</f>
      </c>
    </row>
    <row r="120" spans="1:16" ht="12.75">
      <c r="A120" s="7">
        <v>44</v>
      </c>
      <c s="7" t="s">
        <v>258</v>
      </c>
      <c s="7" t="s">
        <v>42</v>
      </c>
      <c s="7" t="s">
        <v>259</v>
      </c>
      <c s="7" t="s">
        <v>67</v>
      </c>
      <c s="9">
        <v>12.8</v>
      </c>
      <c s="13"/>
      <c s="12">
        <f>ROUND((G120*F120),2)</f>
      </c>
      <c r="O120">
        <f>rekapitulace!H8</f>
      </c>
      <c>
        <f>O120/100*H120</f>
      </c>
    </row>
    <row r="121" spans="4:4" ht="38.25">
      <c r="D121" s="15" t="s">
        <v>260</v>
      </c>
    </row>
    <row r="122" spans="1:16" ht="12.75">
      <c r="A122" s="7">
        <v>45</v>
      </c>
      <c s="7" t="s">
        <v>261</v>
      </c>
      <c s="7" t="s">
        <v>42</v>
      </c>
      <c s="7" t="s">
        <v>262</v>
      </c>
      <c s="7" t="s">
        <v>97</v>
      </c>
      <c s="9">
        <v>42</v>
      </c>
      <c s="13"/>
      <c s="12">
        <f>ROUND((G122*F122),2)</f>
      </c>
      <c r="O122">
        <f>rekapitulace!H8</f>
      </c>
      <c>
        <f>O122/100*H122</f>
      </c>
    </row>
    <row r="123" spans="1:16" ht="12.75">
      <c r="A123" s="7">
        <v>46</v>
      </c>
      <c s="7" t="s">
        <v>263</v>
      </c>
      <c s="7" t="s">
        <v>42</v>
      </c>
      <c s="7" t="s">
        <v>264</v>
      </c>
      <c s="7" t="s">
        <v>97</v>
      </c>
      <c s="9">
        <v>11</v>
      </c>
      <c s="13"/>
      <c s="12">
        <f>ROUND((G123*F123),2)</f>
      </c>
      <c r="O123">
        <f>rekapitulace!H8</f>
      </c>
      <c>
        <f>O123/100*H123</f>
      </c>
    </row>
    <row r="124" spans="4:4" ht="38.25">
      <c r="D124" s="15" t="s">
        <v>265</v>
      </c>
    </row>
    <row r="125" spans="1:16" ht="12.75">
      <c r="A125" s="7">
        <v>47</v>
      </c>
      <c s="7" t="s">
        <v>266</v>
      </c>
      <c s="7" t="s">
        <v>42</v>
      </c>
      <c s="7" t="s">
        <v>267</v>
      </c>
      <c s="7" t="s">
        <v>97</v>
      </c>
      <c s="9">
        <v>24.9</v>
      </c>
      <c s="13"/>
      <c s="12">
        <f>ROUND((G125*F125),2)</f>
      </c>
      <c r="O125">
        <f>rekapitulace!H8</f>
      </c>
      <c>
        <f>O125/100*H125</f>
      </c>
    </row>
    <row r="126" spans="4:4" ht="178.5">
      <c r="D126" s="15" t="s">
        <v>268</v>
      </c>
    </row>
    <row r="127" spans="1:16" ht="12.75">
      <c r="A127" s="7">
        <v>48</v>
      </c>
      <c s="7" t="s">
        <v>269</v>
      </c>
      <c s="7" t="s">
        <v>42</v>
      </c>
      <c s="7" t="s">
        <v>270</v>
      </c>
      <c s="7" t="s">
        <v>97</v>
      </c>
      <c s="9">
        <v>93</v>
      </c>
      <c s="13"/>
      <c s="12">
        <f>ROUND((G127*F127),2)</f>
      </c>
      <c r="O127">
        <f>rekapitulace!H8</f>
      </c>
      <c>
        <f>O127/100*H127</f>
      </c>
    </row>
    <row r="128" spans="4:4" ht="63.75">
      <c r="D128" s="15" t="s">
        <v>133</v>
      </c>
    </row>
    <row r="129" spans="1:16" ht="12.75">
      <c r="A129" s="7">
        <v>49</v>
      </c>
      <c s="7" t="s">
        <v>271</v>
      </c>
      <c s="7" t="s">
        <v>42</v>
      </c>
      <c s="7" t="s">
        <v>272</v>
      </c>
      <c s="7" t="s">
        <v>52</v>
      </c>
      <c s="9">
        <v>4</v>
      </c>
      <c s="13"/>
      <c s="12">
        <f>ROUND((G129*F129),2)</f>
      </c>
      <c r="O129">
        <f>rekapitulace!H8</f>
      </c>
      <c>
        <f>O129/100*H129</f>
      </c>
    </row>
    <row r="130" spans="4:4" ht="25.5">
      <c r="D130" s="15" t="s">
        <v>273</v>
      </c>
    </row>
    <row r="131" spans="1:16" ht="12.75" customHeight="1">
      <c r="A131" s="14"/>
      <c s="14"/>
      <c s="14" t="s">
        <v>110</v>
      </c>
      <c s="14" t="s">
        <v>109</v>
      </c>
      <c s="14"/>
      <c s="14"/>
      <c s="14"/>
      <c s="14">
        <f>SUM(H115:H130)</f>
      </c>
      <c r="P131">
        <f>ROUND(SUM(P115:P130),2)</f>
      </c>
    </row>
    <row r="133" spans="1:16" ht="12.75" customHeight="1">
      <c r="A133" s="14"/>
      <c s="14"/>
      <c s="14"/>
      <c s="14" t="s">
        <v>68</v>
      </c>
      <c s="14"/>
      <c s="14"/>
      <c s="14"/>
      <c s="14">
        <f>+H14+H25+H42+H55+H76+H94+H105+H112+H131</f>
      </c>
      <c r="P133">
        <f>+P14+P25+P42+P55+P76+P94+P105+P112+P131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